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Agenda veřejných zakázek\3. Akce 2023\64023xxx Oprava trati v úseku Kunčice nad Labem - Hostinné\64023XXX Přílohy Výzvy + ZD\"/>
    </mc:Choice>
  </mc:AlternateContent>
  <bookViews>
    <workbookView xWindow="0" yWindow="0" windowWidth="25530" windowHeight="11625"/>
  </bookViews>
  <sheets>
    <sheet name="Rekapitulace zakázky" sheetId="1" r:id="rId1"/>
    <sheet name="SO 01 - Železniční svršek" sheetId="2" r:id="rId2"/>
    <sheet name="SO 1.1 - Úprava GPK v pře..." sheetId="3" r:id="rId3"/>
    <sheet name="SO 02 - Oprava konstrukce..." sheetId="4" r:id="rId4"/>
    <sheet name="SO 03.1.1 - Most v km 100..." sheetId="5" r:id="rId5"/>
    <sheet name="SO 03.1.2 - Most v km 100..." sheetId="6" r:id="rId6"/>
    <sheet name="SO 03.2.1 - Most v km 100..." sheetId="7" r:id="rId7"/>
    <sheet name="SO 03.2.2 - Most v km 100..." sheetId="8" r:id="rId8"/>
    <sheet name="SO 03.3.1 - Propustek v k..." sheetId="9" r:id="rId9"/>
    <sheet name="SO 03.3.2 - Propustek v k..." sheetId="10" r:id="rId10"/>
    <sheet name="MO - Materiál objednatele..." sheetId="11" r:id="rId11"/>
    <sheet name="VON - Vedlejší a ostatní ..." sheetId="12" r:id="rId12"/>
  </sheets>
  <definedNames>
    <definedName name="_xlnm._FilterDatabase" localSheetId="10" hidden="1">'MO - Materiál objednatele...'!$C$81:$K$91</definedName>
    <definedName name="_xlnm._FilterDatabase" localSheetId="1" hidden="1">'SO 01 - Železniční svršek'!$C$78:$K$231</definedName>
    <definedName name="_xlnm._FilterDatabase" localSheetId="3" hidden="1">'SO 02 - Oprava konstrukce...'!$C$80:$K$202</definedName>
    <definedName name="_xlnm._FilterDatabase" localSheetId="4" hidden="1">'SO 03.1.1 - Most v km 100...'!$C$91:$K$356</definedName>
    <definedName name="_xlnm._FilterDatabase" localSheetId="5" hidden="1">'SO 03.1.2 - Most v km 100...'!$C$80:$K$107</definedName>
    <definedName name="_xlnm._FilterDatabase" localSheetId="6" hidden="1">'SO 03.2.1 - Most v km 100...'!$C$90:$K$258</definedName>
    <definedName name="_xlnm._FilterDatabase" localSheetId="7" hidden="1">'SO 03.2.2 - Most v km 100...'!$C$80:$K$108</definedName>
    <definedName name="_xlnm._FilterDatabase" localSheetId="8" hidden="1">'SO 03.3.1 - Propustek v k...'!$C$84:$K$162</definedName>
    <definedName name="_xlnm._FilterDatabase" localSheetId="9" hidden="1">'SO 03.3.2 - Propustek v k...'!$C$82:$K$111</definedName>
    <definedName name="_xlnm._FilterDatabase" localSheetId="2" hidden="1">'SO 1.1 - Úprava GPK v pře...'!$C$81:$K$101</definedName>
    <definedName name="_xlnm._FilterDatabase" localSheetId="11" hidden="1">'VON - Vedlejší a ostatní ...'!$C$79:$K$98</definedName>
    <definedName name="_xlnm.Print_Titles" localSheetId="10">'MO - Materiál objednatele...'!$81:$81</definedName>
    <definedName name="_xlnm.Print_Titles" localSheetId="0">'Rekapitulace zakázky'!$52:$52</definedName>
    <definedName name="_xlnm.Print_Titles" localSheetId="1">'SO 01 - Železniční svršek'!$78:$78</definedName>
    <definedName name="_xlnm.Print_Titles" localSheetId="3">'SO 02 - Oprava konstrukce...'!$80:$80</definedName>
    <definedName name="_xlnm.Print_Titles" localSheetId="4">'SO 03.1.1 - Most v km 100...'!$91:$91</definedName>
    <definedName name="_xlnm.Print_Titles" localSheetId="5">'SO 03.1.2 - Most v km 100...'!$80:$80</definedName>
    <definedName name="_xlnm.Print_Titles" localSheetId="6">'SO 03.2.1 - Most v km 100...'!$90:$90</definedName>
    <definedName name="_xlnm.Print_Titles" localSheetId="7">'SO 03.2.2 - Most v km 100...'!$80:$80</definedName>
    <definedName name="_xlnm.Print_Titles" localSheetId="8">'SO 03.3.1 - Propustek v k...'!$84:$84</definedName>
    <definedName name="_xlnm.Print_Titles" localSheetId="9">'SO 03.3.2 - Propustek v k...'!$82:$82</definedName>
    <definedName name="_xlnm.Print_Titles" localSheetId="2">'SO 1.1 - Úprava GPK v pře...'!$81:$81</definedName>
    <definedName name="_xlnm.Print_Titles" localSheetId="11">'VON - Vedlejší a ostatní ...'!$79:$79</definedName>
    <definedName name="_xlnm.Print_Area" localSheetId="10">'MO - Materiál objednatele...'!$C$69:$K$91</definedName>
    <definedName name="_xlnm.Print_Area" localSheetId="0">'Rekapitulace zakázky'!$D$4:$AO$36,'Rekapitulace zakázky'!$C$42:$AQ$66</definedName>
    <definedName name="_xlnm.Print_Area" localSheetId="1">'SO 01 - Železniční svršek'!$C$66:$K$231</definedName>
    <definedName name="_xlnm.Print_Area" localSheetId="3">'SO 02 - Oprava konstrukce...'!$C$68:$K$202</definedName>
    <definedName name="_xlnm.Print_Area" localSheetId="4">'SO 03.1.1 - Most v km 100...'!$C$79:$K$356</definedName>
    <definedName name="_xlnm.Print_Area" localSheetId="5">'SO 03.1.2 - Most v km 100...'!$C$68:$K$107</definedName>
    <definedName name="_xlnm.Print_Area" localSheetId="6">'SO 03.2.1 - Most v km 100...'!$C$78:$K$258</definedName>
    <definedName name="_xlnm.Print_Area" localSheetId="7">'SO 03.2.2 - Most v km 100...'!$C$68:$K$108</definedName>
    <definedName name="_xlnm.Print_Area" localSheetId="8">'SO 03.3.1 - Propustek v k...'!$C$72:$K$162</definedName>
    <definedName name="_xlnm.Print_Area" localSheetId="9">'SO 03.3.2 - Propustek v k...'!$C$70:$K$111</definedName>
    <definedName name="_xlnm.Print_Area" localSheetId="2">'SO 1.1 - Úprava GPK v pře...'!$C$69:$K$101</definedName>
    <definedName name="_xlnm.Print_Area" localSheetId="11">'VON - Vedlejší a ostatní ...'!$C$67:$K$98</definedName>
  </definedNames>
  <calcPr calcId="162913"/>
</workbook>
</file>

<file path=xl/calcChain.xml><?xml version="1.0" encoding="utf-8"?>
<calcChain xmlns="http://schemas.openxmlformats.org/spreadsheetml/2006/main">
  <c r="J37" i="12" l="1"/>
  <c r="J36" i="12"/>
  <c r="AY65" i="1"/>
  <c r="J35" i="12"/>
  <c r="AX65" i="1"/>
  <c r="BI94" i="12"/>
  <c r="BH94" i="12"/>
  <c r="BG94" i="12"/>
  <c r="BF94" i="12"/>
  <c r="T94" i="12"/>
  <c r="R94" i="12"/>
  <c r="P94" i="12"/>
  <c r="BI90" i="12"/>
  <c r="BH90" i="12"/>
  <c r="BG90" i="12"/>
  <c r="BF90" i="12"/>
  <c r="T90" i="12"/>
  <c r="R90" i="12"/>
  <c r="P90" i="12"/>
  <c r="BI88" i="12"/>
  <c r="BH88" i="12"/>
  <c r="BG88" i="12"/>
  <c r="BF88" i="12"/>
  <c r="T88" i="12"/>
  <c r="R88" i="12"/>
  <c r="P88" i="12"/>
  <c r="BI87" i="12"/>
  <c r="BH87" i="12"/>
  <c r="BG87" i="12"/>
  <c r="BF87" i="12"/>
  <c r="T87" i="12"/>
  <c r="R87" i="12"/>
  <c r="P87" i="12"/>
  <c r="BI86" i="12"/>
  <c r="BH86" i="12"/>
  <c r="BG86" i="12"/>
  <c r="BF86" i="12"/>
  <c r="T86" i="12"/>
  <c r="R86" i="12"/>
  <c r="P86" i="12"/>
  <c r="BI85" i="12"/>
  <c r="BH85" i="12"/>
  <c r="BG85" i="12"/>
  <c r="BF85" i="12"/>
  <c r="T85" i="12"/>
  <c r="R85" i="12"/>
  <c r="P85" i="12"/>
  <c r="BI84" i="12"/>
  <c r="BH84" i="12"/>
  <c r="BG84" i="12"/>
  <c r="BF84" i="12"/>
  <c r="T84" i="12"/>
  <c r="R84" i="12"/>
  <c r="P84" i="12"/>
  <c r="BI83" i="12"/>
  <c r="BH83" i="12"/>
  <c r="BG83" i="12"/>
  <c r="BF83" i="12"/>
  <c r="T83" i="12"/>
  <c r="R83" i="12"/>
  <c r="P83" i="12"/>
  <c r="BI82" i="12"/>
  <c r="BH82" i="12"/>
  <c r="BG82" i="12"/>
  <c r="BF82" i="12"/>
  <c r="T82" i="12"/>
  <c r="R82" i="12"/>
  <c r="P82" i="12"/>
  <c r="BI81" i="12"/>
  <c r="BH81" i="12"/>
  <c r="BG81" i="12"/>
  <c r="BF81" i="12"/>
  <c r="T81" i="12"/>
  <c r="R81" i="12"/>
  <c r="P81" i="12"/>
  <c r="J77" i="12"/>
  <c r="F76" i="12"/>
  <c r="F74" i="12"/>
  <c r="E72" i="12"/>
  <c r="J55" i="12"/>
  <c r="F54" i="12"/>
  <c r="F52" i="12"/>
  <c r="E50" i="12"/>
  <c r="J21" i="12"/>
  <c r="E21" i="12"/>
  <c r="J76" i="12" s="1"/>
  <c r="J20" i="12"/>
  <c r="J18" i="12"/>
  <c r="E18" i="12"/>
  <c r="F77" i="12" s="1"/>
  <c r="J17" i="12"/>
  <c r="J12" i="12"/>
  <c r="J52" i="12"/>
  <c r="E7" i="12"/>
  <c r="E70" i="12"/>
  <c r="J37" i="11"/>
  <c r="J36" i="11"/>
  <c r="AY64" i="1" s="1"/>
  <c r="J35" i="11"/>
  <c r="AX64" i="1" s="1"/>
  <c r="BI90" i="11"/>
  <c r="BH90" i="11"/>
  <c r="BG90" i="11"/>
  <c r="BF90" i="11"/>
  <c r="T90" i="11"/>
  <c r="T89" i="11" s="1"/>
  <c r="R90" i="11"/>
  <c r="R89" i="11" s="1"/>
  <c r="P90" i="11"/>
  <c r="P89" i="11" s="1"/>
  <c r="BI85" i="11"/>
  <c r="BH85" i="11"/>
  <c r="BG85" i="11"/>
  <c r="BF85" i="11"/>
  <c r="T85" i="11"/>
  <c r="T84" i="11" s="1"/>
  <c r="T83" i="11" s="1"/>
  <c r="T82" i="11" s="1"/>
  <c r="R85" i="11"/>
  <c r="R84" i="11" s="1"/>
  <c r="R83" i="11" s="1"/>
  <c r="R82" i="11" s="1"/>
  <c r="P85" i="11"/>
  <c r="P84" i="11" s="1"/>
  <c r="P83" i="11" s="1"/>
  <c r="J79" i="11"/>
  <c r="F78" i="11"/>
  <c r="F76" i="11"/>
  <c r="E74" i="11"/>
  <c r="J55" i="11"/>
  <c r="F54" i="11"/>
  <c r="F52" i="11"/>
  <c r="E50" i="11"/>
  <c r="J21" i="11"/>
  <c r="E21" i="11"/>
  <c r="J54" i="11" s="1"/>
  <c r="J20" i="11"/>
  <c r="J18" i="11"/>
  <c r="E18" i="11"/>
  <c r="F79" i="11" s="1"/>
  <c r="J17" i="11"/>
  <c r="J12" i="11"/>
  <c r="J76" i="11"/>
  <c r="E7" i="11"/>
  <c r="E48" i="11"/>
  <c r="J37" i="10"/>
  <c r="J36" i="10"/>
  <c r="AY63" i="1" s="1"/>
  <c r="J35" i="10"/>
  <c r="AX63" i="1" s="1"/>
  <c r="BI110" i="10"/>
  <c r="BH110" i="10"/>
  <c r="BG110" i="10"/>
  <c r="BF110" i="10"/>
  <c r="T110" i="10"/>
  <c r="R110" i="10"/>
  <c r="P110" i="10"/>
  <c r="BI106" i="10"/>
  <c r="BH106" i="10"/>
  <c r="BG106" i="10"/>
  <c r="BF106" i="10"/>
  <c r="T106" i="10"/>
  <c r="R106" i="10"/>
  <c r="P106" i="10"/>
  <c r="BI104" i="10"/>
  <c r="BH104" i="10"/>
  <c r="BG104" i="10"/>
  <c r="BF104" i="10"/>
  <c r="T104" i="10"/>
  <c r="R104" i="10"/>
  <c r="P104" i="10"/>
  <c r="BI99" i="10"/>
  <c r="BH99" i="10"/>
  <c r="BG99" i="10"/>
  <c r="BF99" i="10"/>
  <c r="T99" i="10"/>
  <c r="R99" i="10"/>
  <c r="P99" i="10"/>
  <c r="BI98" i="10"/>
  <c r="BH98" i="10"/>
  <c r="BG98" i="10"/>
  <c r="BF98" i="10"/>
  <c r="T98" i="10"/>
  <c r="R98" i="10"/>
  <c r="P98" i="10"/>
  <c r="BI96" i="10"/>
  <c r="BH96" i="10"/>
  <c r="BG96" i="10"/>
  <c r="BF96" i="10"/>
  <c r="T96" i="10"/>
  <c r="R96" i="10"/>
  <c r="P96" i="10"/>
  <c r="BI93" i="10"/>
  <c r="BH93" i="10"/>
  <c r="BG93" i="10"/>
  <c r="BF93" i="10"/>
  <c r="T93" i="10"/>
  <c r="R93" i="10"/>
  <c r="P93" i="10"/>
  <c r="BI91" i="10"/>
  <c r="BH91" i="10"/>
  <c r="BG91" i="10"/>
  <c r="BF91" i="10"/>
  <c r="T91" i="10"/>
  <c r="R91" i="10"/>
  <c r="P91" i="10"/>
  <c r="BI89" i="10"/>
  <c r="BH89" i="10"/>
  <c r="BG89" i="10"/>
  <c r="BF89" i="10"/>
  <c r="T89" i="10"/>
  <c r="R89" i="10"/>
  <c r="P89" i="10"/>
  <c r="BI86" i="10"/>
  <c r="BH86" i="10"/>
  <c r="BG86" i="10"/>
  <c r="BF86" i="10"/>
  <c r="T86" i="10"/>
  <c r="R86" i="10"/>
  <c r="P86" i="10"/>
  <c r="J80" i="10"/>
  <c r="F79" i="10"/>
  <c r="F77" i="10"/>
  <c r="E75" i="10"/>
  <c r="J55" i="10"/>
  <c r="F54" i="10"/>
  <c r="F52" i="10"/>
  <c r="E50" i="10"/>
  <c r="J21" i="10"/>
  <c r="E21" i="10"/>
  <c r="J79" i="10"/>
  <c r="J20" i="10"/>
  <c r="J18" i="10"/>
  <c r="E18" i="10"/>
  <c r="F80" i="10"/>
  <c r="J17" i="10"/>
  <c r="J12" i="10"/>
  <c r="J77" i="10" s="1"/>
  <c r="E7" i="10"/>
  <c r="E48" i="10" s="1"/>
  <c r="J37" i="9"/>
  <c r="J36" i="9"/>
  <c r="AY62" i="1"/>
  <c r="J35" i="9"/>
  <c r="AX62" i="1"/>
  <c r="BI161" i="9"/>
  <c r="BH161" i="9"/>
  <c r="BG161" i="9"/>
  <c r="BF161" i="9"/>
  <c r="T161" i="9"/>
  <c r="T160" i="9"/>
  <c r="R161" i="9"/>
  <c r="R160" i="9"/>
  <c r="P161" i="9"/>
  <c r="P160" i="9"/>
  <c r="BI158" i="9"/>
  <c r="BH158" i="9"/>
  <c r="BG158" i="9"/>
  <c r="BF158" i="9"/>
  <c r="T158" i="9"/>
  <c r="R158" i="9"/>
  <c r="P158" i="9"/>
  <c r="BI156" i="9"/>
  <c r="BH156" i="9"/>
  <c r="BG156" i="9"/>
  <c r="BF156" i="9"/>
  <c r="T156" i="9"/>
  <c r="R156" i="9"/>
  <c r="P156" i="9"/>
  <c r="BI152" i="9"/>
  <c r="BH152" i="9"/>
  <c r="BG152" i="9"/>
  <c r="BF152" i="9"/>
  <c r="T152" i="9"/>
  <c r="R152" i="9"/>
  <c r="P152" i="9"/>
  <c r="BI150" i="9"/>
  <c r="BH150" i="9"/>
  <c r="BG150" i="9"/>
  <c r="BF150" i="9"/>
  <c r="T150" i="9"/>
  <c r="R150" i="9"/>
  <c r="P150" i="9"/>
  <c r="BI143" i="9"/>
  <c r="BH143" i="9"/>
  <c r="BG143" i="9"/>
  <c r="BF143" i="9"/>
  <c r="T143" i="9"/>
  <c r="R143" i="9"/>
  <c r="P143" i="9"/>
  <c r="BI141" i="9"/>
  <c r="BH141" i="9"/>
  <c r="BG141" i="9"/>
  <c r="BF141" i="9"/>
  <c r="T141" i="9"/>
  <c r="R141" i="9"/>
  <c r="P141" i="9"/>
  <c r="BI137" i="9"/>
  <c r="BH137" i="9"/>
  <c r="BG137" i="9"/>
  <c r="BF137" i="9"/>
  <c r="T137" i="9"/>
  <c r="R137" i="9"/>
  <c r="P137" i="9"/>
  <c r="BI136" i="9"/>
  <c r="BH136" i="9"/>
  <c r="BG136" i="9"/>
  <c r="BF136" i="9"/>
  <c r="T136" i="9"/>
  <c r="R136" i="9"/>
  <c r="P136" i="9"/>
  <c r="BI134" i="9"/>
  <c r="BH134" i="9"/>
  <c r="BG134" i="9"/>
  <c r="BF134" i="9"/>
  <c r="T134" i="9"/>
  <c r="R134" i="9"/>
  <c r="P134" i="9"/>
  <c r="BI126" i="9"/>
  <c r="BH126" i="9"/>
  <c r="BG126" i="9"/>
  <c r="BF126" i="9"/>
  <c r="T126" i="9"/>
  <c r="R126" i="9"/>
  <c r="P126" i="9"/>
  <c r="BI124" i="9"/>
  <c r="BH124" i="9"/>
  <c r="BG124" i="9"/>
  <c r="BF124" i="9"/>
  <c r="T124" i="9"/>
  <c r="R124" i="9"/>
  <c r="P124" i="9"/>
  <c r="BI119" i="9"/>
  <c r="BH119" i="9"/>
  <c r="BG119" i="9"/>
  <c r="BF119" i="9"/>
  <c r="T119" i="9"/>
  <c r="R119" i="9"/>
  <c r="P119" i="9"/>
  <c r="BI117" i="9"/>
  <c r="BH117" i="9"/>
  <c r="BG117" i="9"/>
  <c r="BF117" i="9"/>
  <c r="T117" i="9"/>
  <c r="R117" i="9"/>
  <c r="P117" i="9"/>
  <c r="BI114" i="9"/>
  <c r="BH114" i="9"/>
  <c r="BG114" i="9"/>
  <c r="BF114" i="9"/>
  <c r="T114" i="9"/>
  <c r="R114" i="9"/>
  <c r="P114" i="9"/>
  <c r="BI110" i="9"/>
  <c r="BH110" i="9"/>
  <c r="BG110" i="9"/>
  <c r="BF110" i="9"/>
  <c r="T110" i="9"/>
  <c r="R110" i="9"/>
  <c r="P110" i="9"/>
  <c r="BI107" i="9"/>
  <c r="BH107" i="9"/>
  <c r="BG107" i="9"/>
  <c r="BF107" i="9"/>
  <c r="T107" i="9"/>
  <c r="R107" i="9"/>
  <c r="P107" i="9"/>
  <c r="BI103" i="9"/>
  <c r="BH103" i="9"/>
  <c r="BG103" i="9"/>
  <c r="BF103" i="9"/>
  <c r="T103" i="9"/>
  <c r="R103" i="9"/>
  <c r="P103" i="9"/>
  <c r="BI101" i="9"/>
  <c r="BH101" i="9"/>
  <c r="BG101" i="9"/>
  <c r="BF101" i="9"/>
  <c r="T101" i="9"/>
  <c r="R101" i="9"/>
  <c r="P101" i="9"/>
  <c r="BI99" i="9"/>
  <c r="BH99" i="9"/>
  <c r="BG99" i="9"/>
  <c r="BF99" i="9"/>
  <c r="T99" i="9"/>
  <c r="R99" i="9"/>
  <c r="P99" i="9"/>
  <c r="BI97" i="9"/>
  <c r="BH97" i="9"/>
  <c r="BG97" i="9"/>
  <c r="BF97" i="9"/>
  <c r="T97" i="9"/>
  <c r="R97" i="9"/>
  <c r="P97" i="9"/>
  <c r="BI95" i="9"/>
  <c r="BH95" i="9"/>
  <c r="BG95" i="9"/>
  <c r="BF95" i="9"/>
  <c r="T95" i="9"/>
  <c r="R95" i="9"/>
  <c r="P95" i="9"/>
  <c r="BI93" i="9"/>
  <c r="BH93" i="9"/>
  <c r="BG93" i="9"/>
  <c r="BF93" i="9"/>
  <c r="T93" i="9"/>
  <c r="R93" i="9"/>
  <c r="P93" i="9"/>
  <c r="BI88" i="9"/>
  <c r="BH88" i="9"/>
  <c r="BG88" i="9"/>
  <c r="BF88" i="9"/>
  <c r="T88" i="9"/>
  <c r="R88" i="9"/>
  <c r="P88" i="9"/>
  <c r="J82" i="9"/>
  <c r="F81" i="9"/>
  <c r="F79" i="9"/>
  <c r="E77" i="9"/>
  <c r="J55" i="9"/>
  <c r="F54" i="9"/>
  <c r="F52" i="9"/>
  <c r="E50" i="9"/>
  <c r="J21" i="9"/>
  <c r="E21" i="9"/>
  <c r="J81" i="9" s="1"/>
  <c r="J20" i="9"/>
  <c r="J18" i="9"/>
  <c r="E18" i="9"/>
  <c r="F55" i="9" s="1"/>
  <c r="J17" i="9"/>
  <c r="J12" i="9"/>
  <c r="J79" i="9" s="1"/>
  <c r="E7" i="9"/>
  <c r="E75" i="9"/>
  <c r="J37" i="8"/>
  <c r="J36" i="8"/>
  <c r="AY61" i="1"/>
  <c r="J35" i="8"/>
  <c r="AX61" i="1"/>
  <c r="BI108" i="8"/>
  <c r="BH108" i="8"/>
  <c r="BG108" i="8"/>
  <c r="BF108" i="8"/>
  <c r="T108" i="8"/>
  <c r="R108" i="8"/>
  <c r="P108" i="8"/>
  <c r="BI107" i="8"/>
  <c r="BH107" i="8"/>
  <c r="BG107" i="8"/>
  <c r="BF107" i="8"/>
  <c r="T107" i="8"/>
  <c r="R107" i="8"/>
  <c r="P107" i="8"/>
  <c r="BI106" i="8"/>
  <c r="BH106" i="8"/>
  <c r="BG106" i="8"/>
  <c r="BF106" i="8"/>
  <c r="T106" i="8"/>
  <c r="R106" i="8"/>
  <c r="P106" i="8"/>
  <c r="BI105" i="8"/>
  <c r="BH105" i="8"/>
  <c r="BG105" i="8"/>
  <c r="BF105" i="8"/>
  <c r="T105" i="8"/>
  <c r="R105" i="8"/>
  <c r="P105" i="8"/>
  <c r="BI101" i="8"/>
  <c r="BH101" i="8"/>
  <c r="BG101" i="8"/>
  <c r="BF101" i="8"/>
  <c r="T101" i="8"/>
  <c r="R101" i="8"/>
  <c r="P101" i="8"/>
  <c r="BI98" i="8"/>
  <c r="BH98" i="8"/>
  <c r="BG98" i="8"/>
  <c r="BF98" i="8"/>
  <c r="T98" i="8"/>
  <c r="R98" i="8"/>
  <c r="P98" i="8"/>
  <c r="BI96" i="8"/>
  <c r="BH96" i="8"/>
  <c r="BG96" i="8"/>
  <c r="BF96" i="8"/>
  <c r="T96" i="8"/>
  <c r="R96" i="8"/>
  <c r="P96" i="8"/>
  <c r="BI92" i="8"/>
  <c r="BH92" i="8"/>
  <c r="BG92" i="8"/>
  <c r="BF92" i="8"/>
  <c r="T92" i="8"/>
  <c r="R92" i="8"/>
  <c r="P92" i="8"/>
  <c r="BI88" i="8"/>
  <c r="BH88" i="8"/>
  <c r="BG88" i="8"/>
  <c r="BF88" i="8"/>
  <c r="T88" i="8"/>
  <c r="R88" i="8"/>
  <c r="P88" i="8"/>
  <c r="BI86" i="8"/>
  <c r="BH86" i="8"/>
  <c r="BG86" i="8"/>
  <c r="BF86" i="8"/>
  <c r="T86" i="8"/>
  <c r="R86" i="8"/>
  <c r="P86" i="8"/>
  <c r="BI84" i="8"/>
  <c r="BH84" i="8"/>
  <c r="BG84" i="8"/>
  <c r="BF84" i="8"/>
  <c r="T84" i="8"/>
  <c r="R84" i="8"/>
  <c r="P84" i="8"/>
  <c r="J78" i="8"/>
  <c r="F77" i="8"/>
  <c r="F75" i="8"/>
  <c r="E73" i="8"/>
  <c r="J55" i="8"/>
  <c r="F54" i="8"/>
  <c r="F52" i="8"/>
  <c r="E50" i="8"/>
  <c r="J21" i="8"/>
  <c r="E21" i="8"/>
  <c r="J77" i="8"/>
  <c r="J20" i="8"/>
  <c r="J18" i="8"/>
  <c r="E18" i="8"/>
  <c r="F78" i="8"/>
  <c r="J17" i="8"/>
  <c r="J12" i="8"/>
  <c r="J52" i="8" s="1"/>
  <c r="E7" i="8"/>
  <c r="E71" i="8" s="1"/>
  <c r="J37" i="7"/>
  <c r="J36" i="7"/>
  <c r="AY60" i="1"/>
  <c r="J35" i="7"/>
  <c r="AX60" i="1"/>
  <c r="BI255" i="7"/>
  <c r="BH255" i="7"/>
  <c r="BG255" i="7"/>
  <c r="BF255" i="7"/>
  <c r="T255" i="7"/>
  <c r="T254" i="7"/>
  <c r="R255" i="7"/>
  <c r="R254" i="7"/>
  <c r="P255" i="7"/>
  <c r="P254" i="7"/>
  <c r="BI249" i="7"/>
  <c r="BH249" i="7"/>
  <c r="BG249" i="7"/>
  <c r="BF249" i="7"/>
  <c r="T249" i="7"/>
  <c r="R249" i="7"/>
  <c r="P249" i="7"/>
  <c r="BI245" i="7"/>
  <c r="BH245" i="7"/>
  <c r="BG245" i="7"/>
  <c r="BF245" i="7"/>
  <c r="T245" i="7"/>
  <c r="R245" i="7"/>
  <c r="P245" i="7"/>
  <c r="BI241" i="7"/>
  <c r="BH241" i="7"/>
  <c r="BG241" i="7"/>
  <c r="BF241" i="7"/>
  <c r="T241" i="7"/>
  <c r="R241" i="7"/>
  <c r="P241" i="7"/>
  <c r="BI236" i="7"/>
  <c r="BH236" i="7"/>
  <c r="BG236" i="7"/>
  <c r="BF236" i="7"/>
  <c r="T236" i="7"/>
  <c r="R236" i="7"/>
  <c r="P236" i="7"/>
  <c r="BI232" i="7"/>
  <c r="BH232" i="7"/>
  <c r="BG232" i="7"/>
  <c r="BF232" i="7"/>
  <c r="T232" i="7"/>
  <c r="R232" i="7"/>
  <c r="P232" i="7"/>
  <c r="BI230" i="7"/>
  <c r="BH230" i="7"/>
  <c r="BG230" i="7"/>
  <c r="BF230" i="7"/>
  <c r="T230" i="7"/>
  <c r="R230" i="7"/>
  <c r="P230" i="7"/>
  <c r="BI228" i="7"/>
  <c r="BH228" i="7"/>
  <c r="BG228" i="7"/>
  <c r="BF228" i="7"/>
  <c r="T228" i="7"/>
  <c r="R228" i="7"/>
  <c r="P228" i="7"/>
  <c r="BI223" i="7"/>
  <c r="BH223" i="7"/>
  <c r="BG223" i="7"/>
  <c r="BF223" i="7"/>
  <c r="T223" i="7"/>
  <c r="R223" i="7"/>
  <c r="P223" i="7"/>
  <c r="BI219" i="7"/>
  <c r="BH219" i="7"/>
  <c r="BG219" i="7"/>
  <c r="BF219" i="7"/>
  <c r="T219" i="7"/>
  <c r="R219" i="7"/>
  <c r="P219" i="7"/>
  <c r="BI217" i="7"/>
  <c r="BH217" i="7"/>
  <c r="BG217" i="7"/>
  <c r="BF217" i="7"/>
  <c r="T217" i="7"/>
  <c r="R217" i="7"/>
  <c r="P217" i="7"/>
  <c r="BI215" i="7"/>
  <c r="BH215" i="7"/>
  <c r="BG215" i="7"/>
  <c r="BF215" i="7"/>
  <c r="T215" i="7"/>
  <c r="R215" i="7"/>
  <c r="P215" i="7"/>
  <c r="BI210" i="7"/>
  <c r="BH210" i="7"/>
  <c r="BG210" i="7"/>
  <c r="BF210" i="7"/>
  <c r="T210" i="7"/>
  <c r="R210" i="7"/>
  <c r="P210" i="7"/>
  <c r="BI208" i="7"/>
  <c r="BH208" i="7"/>
  <c r="BG208" i="7"/>
  <c r="BF208" i="7"/>
  <c r="T208" i="7"/>
  <c r="R208" i="7"/>
  <c r="P208" i="7"/>
  <c r="BI206" i="7"/>
  <c r="BH206" i="7"/>
  <c r="BG206" i="7"/>
  <c r="BF206" i="7"/>
  <c r="T206" i="7"/>
  <c r="R206" i="7"/>
  <c r="P206" i="7"/>
  <c r="BI199" i="7"/>
  <c r="BH199" i="7"/>
  <c r="BG199" i="7"/>
  <c r="BF199" i="7"/>
  <c r="T199" i="7"/>
  <c r="R199" i="7"/>
  <c r="P199" i="7"/>
  <c r="BI195" i="7"/>
  <c r="BH195" i="7"/>
  <c r="BG195" i="7"/>
  <c r="BF195" i="7"/>
  <c r="T195" i="7"/>
  <c r="R195" i="7"/>
  <c r="P195" i="7"/>
  <c r="BI191" i="7"/>
  <c r="BH191" i="7"/>
  <c r="BG191" i="7"/>
  <c r="BF191" i="7"/>
  <c r="T191" i="7"/>
  <c r="R191" i="7"/>
  <c r="P191" i="7"/>
  <c r="BI184" i="7"/>
  <c r="BH184" i="7"/>
  <c r="BG184" i="7"/>
  <c r="BF184" i="7"/>
  <c r="T184" i="7"/>
  <c r="R184" i="7"/>
  <c r="P184" i="7"/>
  <c r="BI180" i="7"/>
  <c r="BH180" i="7"/>
  <c r="BG180" i="7"/>
  <c r="BF180" i="7"/>
  <c r="T180" i="7"/>
  <c r="R180" i="7"/>
  <c r="P180" i="7"/>
  <c r="BI178" i="7"/>
  <c r="BH178" i="7"/>
  <c r="BG178" i="7"/>
  <c r="BF178" i="7"/>
  <c r="T178" i="7"/>
  <c r="R178" i="7"/>
  <c r="P178" i="7"/>
  <c r="BI177" i="7"/>
  <c r="BH177" i="7"/>
  <c r="BG177" i="7"/>
  <c r="BF177" i="7"/>
  <c r="T177" i="7"/>
  <c r="R177" i="7"/>
  <c r="P177" i="7"/>
  <c r="BI174" i="7"/>
  <c r="BH174" i="7"/>
  <c r="BG174" i="7"/>
  <c r="BF174" i="7"/>
  <c r="T174" i="7"/>
  <c r="R174" i="7"/>
  <c r="P174" i="7"/>
  <c r="BI171" i="7"/>
  <c r="BH171" i="7"/>
  <c r="BG171" i="7"/>
  <c r="BF171" i="7"/>
  <c r="T171" i="7"/>
  <c r="R171" i="7"/>
  <c r="P171" i="7"/>
  <c r="BI168" i="7"/>
  <c r="BH168" i="7"/>
  <c r="BG168" i="7"/>
  <c r="BF168" i="7"/>
  <c r="T168" i="7"/>
  <c r="R168" i="7"/>
  <c r="P168" i="7"/>
  <c r="BI165" i="7"/>
  <c r="BH165" i="7"/>
  <c r="BG165" i="7"/>
  <c r="BF165" i="7"/>
  <c r="T165" i="7"/>
  <c r="R165" i="7"/>
  <c r="P165" i="7"/>
  <c r="BI163" i="7"/>
  <c r="BH163" i="7"/>
  <c r="BG163" i="7"/>
  <c r="BF163" i="7"/>
  <c r="T163" i="7"/>
  <c r="R163" i="7"/>
  <c r="P163" i="7"/>
  <c r="BI159" i="7"/>
  <c r="BH159" i="7"/>
  <c r="BG159" i="7"/>
  <c r="BF159" i="7"/>
  <c r="T159" i="7"/>
  <c r="R159" i="7"/>
  <c r="P159" i="7"/>
  <c r="BI156" i="7"/>
  <c r="BH156" i="7"/>
  <c r="BG156" i="7"/>
  <c r="BF156" i="7"/>
  <c r="T156" i="7"/>
  <c r="R156" i="7"/>
  <c r="P156" i="7"/>
  <c r="BI152" i="7"/>
  <c r="BH152" i="7"/>
  <c r="BG152" i="7"/>
  <c r="BF152" i="7"/>
  <c r="T152" i="7"/>
  <c r="R152" i="7"/>
  <c r="P152" i="7"/>
  <c r="BI148" i="7"/>
  <c r="BH148" i="7"/>
  <c r="BG148" i="7"/>
  <c r="BF148" i="7"/>
  <c r="T148" i="7"/>
  <c r="R148" i="7"/>
  <c r="P148" i="7"/>
  <c r="BI143" i="7"/>
  <c r="BH143" i="7"/>
  <c r="BG143" i="7"/>
  <c r="BF143" i="7"/>
  <c r="T143" i="7"/>
  <c r="T142" i="7"/>
  <c r="R143" i="7"/>
  <c r="R142" i="7" s="1"/>
  <c r="P143" i="7"/>
  <c r="P142" i="7"/>
  <c r="BI138" i="7"/>
  <c r="BH138" i="7"/>
  <c r="BG138" i="7"/>
  <c r="BF138" i="7"/>
  <c r="T138" i="7"/>
  <c r="R138" i="7"/>
  <c r="P138" i="7"/>
  <c r="BI134" i="7"/>
  <c r="BH134" i="7"/>
  <c r="BG134" i="7"/>
  <c r="BF134" i="7"/>
  <c r="T134" i="7"/>
  <c r="R134" i="7"/>
  <c r="P134" i="7"/>
  <c r="BI130" i="7"/>
  <c r="BH130" i="7"/>
  <c r="BG130" i="7"/>
  <c r="BF130" i="7"/>
  <c r="T130" i="7"/>
  <c r="R130" i="7"/>
  <c r="P130" i="7"/>
  <c r="BI125" i="7"/>
  <c r="BH125" i="7"/>
  <c r="BG125" i="7"/>
  <c r="BF125" i="7"/>
  <c r="T125" i="7"/>
  <c r="R125" i="7"/>
  <c r="P125" i="7"/>
  <c r="BI123" i="7"/>
  <c r="BH123" i="7"/>
  <c r="BG123" i="7"/>
  <c r="BF123" i="7"/>
  <c r="T123" i="7"/>
  <c r="R123" i="7"/>
  <c r="P123" i="7"/>
  <c r="BI121" i="7"/>
  <c r="BH121" i="7"/>
  <c r="BG121" i="7"/>
  <c r="BF121" i="7"/>
  <c r="T121" i="7"/>
  <c r="R121" i="7"/>
  <c r="P121" i="7"/>
  <c r="BI119" i="7"/>
  <c r="BH119" i="7"/>
  <c r="BG119" i="7"/>
  <c r="BF119" i="7"/>
  <c r="T119" i="7"/>
  <c r="R119" i="7"/>
  <c r="P119" i="7"/>
  <c r="BI117" i="7"/>
  <c r="BH117" i="7"/>
  <c r="BG117" i="7"/>
  <c r="BF117" i="7"/>
  <c r="T117" i="7"/>
  <c r="R117" i="7"/>
  <c r="P117" i="7"/>
  <c r="BI115" i="7"/>
  <c r="BH115" i="7"/>
  <c r="BG115" i="7"/>
  <c r="BF115" i="7"/>
  <c r="T115" i="7"/>
  <c r="R115" i="7"/>
  <c r="P115" i="7"/>
  <c r="BI113" i="7"/>
  <c r="BH113" i="7"/>
  <c r="BG113" i="7"/>
  <c r="BF113" i="7"/>
  <c r="T113" i="7"/>
  <c r="R113" i="7"/>
  <c r="P113" i="7"/>
  <c r="BI110" i="7"/>
  <c r="BH110" i="7"/>
  <c r="BG110" i="7"/>
  <c r="BF110" i="7"/>
  <c r="T110" i="7"/>
  <c r="R110" i="7"/>
  <c r="P110" i="7"/>
  <c r="BI106" i="7"/>
  <c r="BH106" i="7"/>
  <c r="BG106" i="7"/>
  <c r="BF106" i="7"/>
  <c r="T106" i="7"/>
  <c r="R106" i="7"/>
  <c r="P106" i="7"/>
  <c r="BI102" i="7"/>
  <c r="BH102" i="7"/>
  <c r="BG102" i="7"/>
  <c r="BF102" i="7"/>
  <c r="T102" i="7"/>
  <c r="R102" i="7"/>
  <c r="P102" i="7"/>
  <c r="BI100" i="7"/>
  <c r="BH100" i="7"/>
  <c r="BG100" i="7"/>
  <c r="BF100" i="7"/>
  <c r="T100" i="7"/>
  <c r="R100" i="7"/>
  <c r="P100" i="7"/>
  <c r="BI98" i="7"/>
  <c r="BH98" i="7"/>
  <c r="BG98" i="7"/>
  <c r="BF98" i="7"/>
  <c r="T98" i="7"/>
  <c r="R98" i="7"/>
  <c r="P98" i="7"/>
  <c r="BI96" i="7"/>
  <c r="BH96" i="7"/>
  <c r="BG96" i="7"/>
  <c r="BF96" i="7"/>
  <c r="T96" i="7"/>
  <c r="R96" i="7"/>
  <c r="P96" i="7"/>
  <c r="BI94" i="7"/>
  <c r="BH94" i="7"/>
  <c r="BG94" i="7"/>
  <c r="BF94" i="7"/>
  <c r="T94" i="7"/>
  <c r="R94" i="7"/>
  <c r="P94" i="7"/>
  <c r="J88" i="7"/>
  <c r="F87" i="7"/>
  <c r="F85" i="7"/>
  <c r="E83" i="7"/>
  <c r="J55" i="7"/>
  <c r="F54" i="7"/>
  <c r="F52" i="7"/>
  <c r="E50" i="7"/>
  <c r="J21" i="7"/>
  <c r="E21" i="7"/>
  <c r="J87" i="7" s="1"/>
  <c r="J20" i="7"/>
  <c r="J18" i="7"/>
  <c r="E18" i="7"/>
  <c r="F88" i="7" s="1"/>
  <c r="J17" i="7"/>
  <c r="J12" i="7"/>
  <c r="J52" i="7" s="1"/>
  <c r="E7" i="7"/>
  <c r="E81" i="7"/>
  <c r="J37" i="6"/>
  <c r="J36" i="6"/>
  <c r="AY59" i="1"/>
  <c r="J35" i="6"/>
  <c r="AX59" i="1"/>
  <c r="BI107" i="6"/>
  <c r="BH107" i="6"/>
  <c r="BG107" i="6"/>
  <c r="BF107" i="6"/>
  <c r="T107" i="6"/>
  <c r="R107" i="6"/>
  <c r="P107" i="6"/>
  <c r="BI106" i="6"/>
  <c r="BH106" i="6"/>
  <c r="BG106" i="6"/>
  <c r="BF106" i="6"/>
  <c r="T106" i="6"/>
  <c r="R106" i="6"/>
  <c r="P106" i="6"/>
  <c r="BI105" i="6"/>
  <c r="BH105" i="6"/>
  <c r="BG105" i="6"/>
  <c r="BF105" i="6"/>
  <c r="T105" i="6"/>
  <c r="R105" i="6"/>
  <c r="P105" i="6"/>
  <c r="BI104" i="6"/>
  <c r="BH104" i="6"/>
  <c r="BG104" i="6"/>
  <c r="BF104" i="6"/>
  <c r="T104" i="6"/>
  <c r="R104" i="6"/>
  <c r="P104" i="6"/>
  <c r="BI101" i="6"/>
  <c r="BH101" i="6"/>
  <c r="BG101" i="6"/>
  <c r="BF101" i="6"/>
  <c r="T101" i="6"/>
  <c r="R101" i="6"/>
  <c r="P101" i="6"/>
  <c r="BI98" i="6"/>
  <c r="BH98" i="6"/>
  <c r="BG98" i="6"/>
  <c r="BF98" i="6"/>
  <c r="T98" i="6"/>
  <c r="R98" i="6"/>
  <c r="P98" i="6"/>
  <c r="BI96" i="6"/>
  <c r="BH96" i="6"/>
  <c r="BG96" i="6"/>
  <c r="BF96" i="6"/>
  <c r="T96" i="6"/>
  <c r="R96" i="6"/>
  <c r="P96" i="6"/>
  <c r="BI92" i="6"/>
  <c r="BH92" i="6"/>
  <c r="BG92" i="6"/>
  <c r="BF92" i="6"/>
  <c r="T92" i="6"/>
  <c r="R92" i="6"/>
  <c r="P92" i="6"/>
  <c r="BI88" i="6"/>
  <c r="BH88" i="6"/>
  <c r="BG88" i="6"/>
  <c r="BF88" i="6"/>
  <c r="T88" i="6"/>
  <c r="R88" i="6"/>
  <c r="P88" i="6"/>
  <c r="BI86" i="6"/>
  <c r="BH86" i="6"/>
  <c r="BG86" i="6"/>
  <c r="BF86" i="6"/>
  <c r="T86" i="6"/>
  <c r="R86" i="6"/>
  <c r="P86" i="6"/>
  <c r="BI84" i="6"/>
  <c r="BH84" i="6"/>
  <c r="BG84" i="6"/>
  <c r="BF84" i="6"/>
  <c r="T84" i="6"/>
  <c r="R84" i="6"/>
  <c r="P84" i="6"/>
  <c r="J78" i="6"/>
  <c r="F77" i="6"/>
  <c r="F75" i="6"/>
  <c r="E73" i="6"/>
  <c r="J55" i="6"/>
  <c r="F54" i="6"/>
  <c r="F52" i="6"/>
  <c r="E50" i="6"/>
  <c r="J21" i="6"/>
  <c r="E21" i="6"/>
  <c r="J77" i="6"/>
  <c r="J20" i="6"/>
  <c r="J18" i="6"/>
  <c r="E18" i="6"/>
  <c r="F78" i="6"/>
  <c r="J17" i="6"/>
  <c r="J12" i="6"/>
  <c r="J75" i="6"/>
  <c r="E7" i="6"/>
  <c r="E71" i="6" s="1"/>
  <c r="J37" i="5"/>
  <c r="J36" i="5"/>
  <c r="AY58" i="1"/>
  <c r="J35" i="5"/>
  <c r="AX58" i="1"/>
  <c r="BI353" i="5"/>
  <c r="BH353" i="5"/>
  <c r="BG353" i="5"/>
  <c r="BF353" i="5"/>
  <c r="T353" i="5"/>
  <c r="T352" i="5"/>
  <c r="R353" i="5"/>
  <c r="R352" i="5" s="1"/>
  <c r="P353" i="5"/>
  <c r="P352" i="5"/>
  <c r="BI347" i="5"/>
  <c r="BH347" i="5"/>
  <c r="BG347" i="5"/>
  <c r="BF347" i="5"/>
  <c r="T347" i="5"/>
  <c r="R347" i="5"/>
  <c r="P347" i="5"/>
  <c r="BI343" i="5"/>
  <c r="BH343" i="5"/>
  <c r="BG343" i="5"/>
  <c r="BF343" i="5"/>
  <c r="T343" i="5"/>
  <c r="R343" i="5"/>
  <c r="P343" i="5"/>
  <c r="BI339" i="5"/>
  <c r="BH339" i="5"/>
  <c r="BG339" i="5"/>
  <c r="BF339" i="5"/>
  <c r="T339" i="5"/>
  <c r="R339" i="5"/>
  <c r="P339" i="5"/>
  <c r="BI334" i="5"/>
  <c r="BH334" i="5"/>
  <c r="BG334" i="5"/>
  <c r="BF334" i="5"/>
  <c r="T334" i="5"/>
  <c r="R334" i="5"/>
  <c r="P334" i="5"/>
  <c r="BI330" i="5"/>
  <c r="BH330" i="5"/>
  <c r="BG330" i="5"/>
  <c r="BF330" i="5"/>
  <c r="T330" i="5"/>
  <c r="R330" i="5"/>
  <c r="P330" i="5"/>
  <c r="BI328" i="5"/>
  <c r="BH328" i="5"/>
  <c r="BG328" i="5"/>
  <c r="BF328" i="5"/>
  <c r="T328" i="5"/>
  <c r="R328" i="5"/>
  <c r="P328" i="5"/>
  <c r="BI326" i="5"/>
  <c r="BH326" i="5"/>
  <c r="BG326" i="5"/>
  <c r="BF326" i="5"/>
  <c r="T326" i="5"/>
  <c r="R326" i="5"/>
  <c r="P326" i="5"/>
  <c r="BI321" i="5"/>
  <c r="BH321" i="5"/>
  <c r="BG321" i="5"/>
  <c r="BF321" i="5"/>
  <c r="T321" i="5"/>
  <c r="R321" i="5"/>
  <c r="P321" i="5"/>
  <c r="BI317" i="5"/>
  <c r="BH317" i="5"/>
  <c r="BG317" i="5"/>
  <c r="BF317" i="5"/>
  <c r="T317" i="5"/>
  <c r="R317" i="5"/>
  <c r="P317" i="5"/>
  <c r="BI313" i="5"/>
  <c r="BH313" i="5"/>
  <c r="BG313" i="5"/>
  <c r="BF313" i="5"/>
  <c r="T313" i="5"/>
  <c r="R313" i="5"/>
  <c r="P313" i="5"/>
  <c r="BI311" i="5"/>
  <c r="BH311" i="5"/>
  <c r="BG311" i="5"/>
  <c r="BF311" i="5"/>
  <c r="T311" i="5"/>
  <c r="R311" i="5"/>
  <c r="P311" i="5"/>
  <c r="BI307" i="5"/>
  <c r="BH307" i="5"/>
  <c r="BG307" i="5"/>
  <c r="BF307" i="5"/>
  <c r="T307" i="5"/>
  <c r="R307" i="5"/>
  <c r="P307" i="5"/>
  <c r="BI305" i="5"/>
  <c r="BH305" i="5"/>
  <c r="BG305" i="5"/>
  <c r="BF305" i="5"/>
  <c r="T305" i="5"/>
  <c r="R305" i="5"/>
  <c r="P305" i="5"/>
  <c r="BI301" i="5"/>
  <c r="BH301" i="5"/>
  <c r="BG301" i="5"/>
  <c r="BF301" i="5"/>
  <c r="T301" i="5"/>
  <c r="R301" i="5"/>
  <c r="P301" i="5"/>
  <c r="BI299" i="5"/>
  <c r="BH299" i="5"/>
  <c r="BG299" i="5"/>
  <c r="BF299" i="5"/>
  <c r="T299" i="5"/>
  <c r="R299" i="5"/>
  <c r="P299" i="5"/>
  <c r="BI295" i="5"/>
  <c r="BH295" i="5"/>
  <c r="BG295" i="5"/>
  <c r="BF295" i="5"/>
  <c r="T295" i="5"/>
  <c r="R295" i="5"/>
  <c r="P295" i="5"/>
  <c r="BI290" i="5"/>
  <c r="BH290" i="5"/>
  <c r="BG290" i="5"/>
  <c r="BF290" i="5"/>
  <c r="T290" i="5"/>
  <c r="R290" i="5"/>
  <c r="P290" i="5"/>
  <c r="BI286" i="5"/>
  <c r="BH286" i="5"/>
  <c r="BG286" i="5"/>
  <c r="BF286" i="5"/>
  <c r="T286" i="5"/>
  <c r="R286" i="5"/>
  <c r="P286" i="5"/>
  <c r="BI283" i="5"/>
  <c r="BH283" i="5"/>
  <c r="BG283" i="5"/>
  <c r="BF283" i="5"/>
  <c r="T283" i="5"/>
  <c r="R283" i="5"/>
  <c r="P283" i="5"/>
  <c r="BI279" i="5"/>
  <c r="BH279" i="5"/>
  <c r="BG279" i="5"/>
  <c r="BF279" i="5"/>
  <c r="T279" i="5"/>
  <c r="R279" i="5"/>
  <c r="P279" i="5"/>
  <c r="BI275" i="5"/>
  <c r="BH275" i="5"/>
  <c r="BG275" i="5"/>
  <c r="BF275" i="5"/>
  <c r="T275" i="5"/>
  <c r="R275" i="5"/>
  <c r="P275" i="5"/>
  <c r="BI267" i="5"/>
  <c r="BH267" i="5"/>
  <c r="BG267" i="5"/>
  <c r="BF267" i="5"/>
  <c r="T267" i="5"/>
  <c r="R267" i="5"/>
  <c r="P267" i="5"/>
  <c r="BI263" i="5"/>
  <c r="BH263" i="5"/>
  <c r="BG263" i="5"/>
  <c r="BF263" i="5"/>
  <c r="T263" i="5"/>
  <c r="R263" i="5"/>
  <c r="P263" i="5"/>
  <c r="BI261" i="5"/>
  <c r="BH261" i="5"/>
  <c r="BG261" i="5"/>
  <c r="BF261" i="5"/>
  <c r="T261" i="5"/>
  <c r="R261" i="5"/>
  <c r="P261" i="5"/>
  <c r="BI259" i="5"/>
  <c r="BH259" i="5"/>
  <c r="BG259" i="5"/>
  <c r="BF259" i="5"/>
  <c r="T259" i="5"/>
  <c r="R259" i="5"/>
  <c r="P259" i="5"/>
  <c r="BI255" i="5"/>
  <c r="BH255" i="5"/>
  <c r="BG255" i="5"/>
  <c r="BF255" i="5"/>
  <c r="T255" i="5"/>
  <c r="R255" i="5"/>
  <c r="P255" i="5"/>
  <c r="BI251" i="5"/>
  <c r="BH251" i="5"/>
  <c r="BG251" i="5"/>
  <c r="BF251" i="5"/>
  <c r="T251" i="5"/>
  <c r="R251" i="5"/>
  <c r="P251" i="5"/>
  <c r="BI247" i="5"/>
  <c r="BH247" i="5"/>
  <c r="BG247" i="5"/>
  <c r="BF247" i="5"/>
  <c r="T247" i="5"/>
  <c r="R247" i="5"/>
  <c r="P247" i="5"/>
  <c r="BI240" i="5"/>
  <c r="BH240" i="5"/>
  <c r="BG240" i="5"/>
  <c r="BF240" i="5"/>
  <c r="T240" i="5"/>
  <c r="R240" i="5"/>
  <c r="P240" i="5"/>
  <c r="BI236" i="5"/>
  <c r="BH236" i="5"/>
  <c r="BG236" i="5"/>
  <c r="BF236" i="5"/>
  <c r="T236" i="5"/>
  <c r="R236" i="5"/>
  <c r="P236" i="5"/>
  <c r="BI233" i="5"/>
  <c r="BH233" i="5"/>
  <c r="BG233" i="5"/>
  <c r="BF233" i="5"/>
  <c r="T233" i="5"/>
  <c r="R233" i="5"/>
  <c r="P233" i="5"/>
  <c r="BI229" i="5"/>
  <c r="BH229" i="5"/>
  <c r="BG229" i="5"/>
  <c r="BF229" i="5"/>
  <c r="T229" i="5"/>
  <c r="R229" i="5"/>
  <c r="P229" i="5"/>
  <c r="BI227" i="5"/>
  <c r="BH227" i="5"/>
  <c r="BG227" i="5"/>
  <c r="BF227" i="5"/>
  <c r="T227" i="5"/>
  <c r="R227" i="5"/>
  <c r="P227" i="5"/>
  <c r="BI223" i="5"/>
  <c r="BH223" i="5"/>
  <c r="BG223" i="5"/>
  <c r="BF223" i="5"/>
  <c r="T223" i="5"/>
  <c r="R223" i="5"/>
  <c r="P223" i="5"/>
  <c r="BI215" i="5"/>
  <c r="BH215" i="5"/>
  <c r="BG215" i="5"/>
  <c r="BF215" i="5"/>
  <c r="T215" i="5"/>
  <c r="R215" i="5"/>
  <c r="P215" i="5"/>
  <c r="BI211" i="5"/>
  <c r="BH211" i="5"/>
  <c r="BG211" i="5"/>
  <c r="BF211" i="5"/>
  <c r="T211" i="5"/>
  <c r="R211" i="5"/>
  <c r="P211" i="5"/>
  <c r="BI209" i="5"/>
  <c r="BH209" i="5"/>
  <c r="BG209" i="5"/>
  <c r="BF209" i="5"/>
  <c r="T209" i="5"/>
  <c r="R209" i="5"/>
  <c r="P209" i="5"/>
  <c r="BI208" i="5"/>
  <c r="BH208" i="5"/>
  <c r="BG208" i="5"/>
  <c r="BF208" i="5"/>
  <c r="T208" i="5"/>
  <c r="R208" i="5"/>
  <c r="P208" i="5"/>
  <c r="BI205" i="5"/>
  <c r="BH205" i="5"/>
  <c r="BG205" i="5"/>
  <c r="BF205" i="5"/>
  <c r="T205" i="5"/>
  <c r="R205" i="5"/>
  <c r="P205" i="5"/>
  <c r="BI202" i="5"/>
  <c r="BH202" i="5"/>
  <c r="BG202" i="5"/>
  <c r="BF202" i="5"/>
  <c r="T202" i="5"/>
  <c r="R202" i="5"/>
  <c r="P202" i="5"/>
  <c r="BI199" i="5"/>
  <c r="BH199" i="5"/>
  <c r="BG199" i="5"/>
  <c r="BF199" i="5"/>
  <c r="T199" i="5"/>
  <c r="R199" i="5"/>
  <c r="P199" i="5"/>
  <c r="BI196" i="5"/>
  <c r="BH196" i="5"/>
  <c r="BG196" i="5"/>
  <c r="BF196" i="5"/>
  <c r="T196" i="5"/>
  <c r="R196" i="5"/>
  <c r="P196" i="5"/>
  <c r="BI194" i="5"/>
  <c r="BH194" i="5"/>
  <c r="BG194" i="5"/>
  <c r="BF194" i="5"/>
  <c r="T194" i="5"/>
  <c r="R194" i="5"/>
  <c r="P194" i="5"/>
  <c r="BI190" i="5"/>
  <c r="BH190" i="5"/>
  <c r="BG190" i="5"/>
  <c r="BF190" i="5"/>
  <c r="T190" i="5"/>
  <c r="R190" i="5"/>
  <c r="P190" i="5"/>
  <c r="BI187" i="5"/>
  <c r="BH187" i="5"/>
  <c r="BG187" i="5"/>
  <c r="BF187" i="5"/>
  <c r="T187" i="5"/>
  <c r="R187" i="5"/>
  <c r="P187" i="5"/>
  <c r="BI183" i="5"/>
  <c r="BH183" i="5"/>
  <c r="BG183" i="5"/>
  <c r="BF183" i="5"/>
  <c r="T183" i="5"/>
  <c r="R183" i="5"/>
  <c r="P183" i="5"/>
  <c r="BI179" i="5"/>
  <c r="BH179" i="5"/>
  <c r="BG179" i="5"/>
  <c r="BF179" i="5"/>
  <c r="T179" i="5"/>
  <c r="R179" i="5"/>
  <c r="P179" i="5"/>
  <c r="BI176" i="5"/>
  <c r="BH176" i="5"/>
  <c r="BG176" i="5"/>
  <c r="BF176" i="5"/>
  <c r="T176" i="5"/>
  <c r="R176" i="5"/>
  <c r="P176" i="5"/>
  <c r="BI170" i="5"/>
  <c r="BH170" i="5"/>
  <c r="BG170" i="5"/>
  <c r="BF170" i="5"/>
  <c r="T170" i="5"/>
  <c r="R170" i="5"/>
  <c r="P170" i="5"/>
  <c r="BI166" i="5"/>
  <c r="BH166" i="5"/>
  <c r="BG166" i="5"/>
  <c r="BF166" i="5"/>
  <c r="T166" i="5"/>
  <c r="R166" i="5"/>
  <c r="P166" i="5"/>
  <c r="BI161" i="5"/>
  <c r="BH161" i="5"/>
  <c r="BG161" i="5"/>
  <c r="BF161" i="5"/>
  <c r="T161" i="5"/>
  <c r="R161" i="5"/>
  <c r="P161" i="5"/>
  <c r="BI156" i="5"/>
  <c r="BH156" i="5"/>
  <c r="BG156" i="5"/>
  <c r="BF156" i="5"/>
  <c r="T156" i="5"/>
  <c r="R156" i="5"/>
  <c r="P156" i="5"/>
  <c r="BI151" i="5"/>
  <c r="BH151" i="5"/>
  <c r="BG151" i="5"/>
  <c r="BF151" i="5"/>
  <c r="T151" i="5"/>
  <c r="R151" i="5"/>
  <c r="P151" i="5"/>
  <c r="BI147" i="5"/>
  <c r="BH147" i="5"/>
  <c r="BG147" i="5"/>
  <c r="BF147" i="5"/>
  <c r="T147" i="5"/>
  <c r="R147" i="5"/>
  <c r="P147" i="5"/>
  <c r="BI143" i="5"/>
  <c r="BH143" i="5"/>
  <c r="BG143" i="5"/>
  <c r="BF143" i="5"/>
  <c r="T143" i="5"/>
  <c r="R143" i="5"/>
  <c r="P143" i="5"/>
  <c r="BI140" i="5"/>
  <c r="BH140" i="5"/>
  <c r="BG140" i="5"/>
  <c r="BF140" i="5"/>
  <c r="T140" i="5"/>
  <c r="R140" i="5"/>
  <c r="P140"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BI124" i="5"/>
  <c r="BH124" i="5"/>
  <c r="BG124" i="5"/>
  <c r="BF124" i="5"/>
  <c r="T124" i="5"/>
  <c r="R124" i="5"/>
  <c r="P124" i="5"/>
  <c r="BI122" i="5"/>
  <c r="BH122" i="5"/>
  <c r="BG122" i="5"/>
  <c r="BF122" i="5"/>
  <c r="T122" i="5"/>
  <c r="R122" i="5"/>
  <c r="P122" i="5"/>
  <c r="BI120" i="5"/>
  <c r="BH120" i="5"/>
  <c r="BG120" i="5"/>
  <c r="BF120" i="5"/>
  <c r="T120" i="5"/>
  <c r="R120" i="5"/>
  <c r="P120" i="5"/>
  <c r="BI116" i="5"/>
  <c r="BH116" i="5"/>
  <c r="BG116" i="5"/>
  <c r="BF116" i="5"/>
  <c r="T116" i="5"/>
  <c r="R116" i="5"/>
  <c r="P116" i="5"/>
  <c r="BI112" i="5"/>
  <c r="BH112" i="5"/>
  <c r="BG112" i="5"/>
  <c r="BF112" i="5"/>
  <c r="T112" i="5"/>
  <c r="R112" i="5"/>
  <c r="P112" i="5"/>
  <c r="BI110" i="5"/>
  <c r="BH110" i="5"/>
  <c r="BG110" i="5"/>
  <c r="BF110" i="5"/>
  <c r="T110" i="5"/>
  <c r="R110" i="5"/>
  <c r="P110" i="5"/>
  <c r="BI108" i="5"/>
  <c r="BH108" i="5"/>
  <c r="BG108" i="5"/>
  <c r="BF108" i="5"/>
  <c r="T108" i="5"/>
  <c r="R108" i="5"/>
  <c r="P108" i="5"/>
  <c r="BI106" i="5"/>
  <c r="BH106" i="5"/>
  <c r="BG106" i="5"/>
  <c r="BF106" i="5"/>
  <c r="T106" i="5"/>
  <c r="R106" i="5"/>
  <c r="P106" i="5"/>
  <c r="BI104" i="5"/>
  <c r="BH104" i="5"/>
  <c r="BG104" i="5"/>
  <c r="BF104" i="5"/>
  <c r="T104" i="5"/>
  <c r="R104" i="5"/>
  <c r="P104" i="5"/>
  <c r="BI102" i="5"/>
  <c r="BH102" i="5"/>
  <c r="BG102" i="5"/>
  <c r="BF102" i="5"/>
  <c r="T102" i="5"/>
  <c r="R102" i="5"/>
  <c r="P102" i="5"/>
  <c r="BI97" i="5"/>
  <c r="BH97" i="5"/>
  <c r="BG97" i="5"/>
  <c r="BF97" i="5"/>
  <c r="T97" i="5"/>
  <c r="R97" i="5"/>
  <c r="P97" i="5"/>
  <c r="BI95" i="5"/>
  <c r="BH95" i="5"/>
  <c r="BG95" i="5"/>
  <c r="BF95" i="5"/>
  <c r="T95" i="5"/>
  <c r="R95" i="5"/>
  <c r="P95" i="5"/>
  <c r="J89" i="5"/>
  <c r="F88" i="5"/>
  <c r="F86" i="5"/>
  <c r="E84" i="5"/>
  <c r="J55" i="5"/>
  <c r="F54" i="5"/>
  <c r="F52" i="5"/>
  <c r="E50" i="5"/>
  <c r="J21" i="5"/>
  <c r="E21" i="5"/>
  <c r="J88" i="5" s="1"/>
  <c r="J20" i="5"/>
  <c r="J18" i="5"/>
  <c r="E18" i="5"/>
  <c r="F89" i="5" s="1"/>
  <c r="J17" i="5"/>
  <c r="J12" i="5"/>
  <c r="J52" i="5"/>
  <c r="E7" i="5"/>
  <c r="E82" i="5"/>
  <c r="J37" i="4"/>
  <c r="J36" i="4"/>
  <c r="AY57" i="1" s="1"/>
  <c r="J35" i="4"/>
  <c r="AX57" i="1"/>
  <c r="BI200" i="4"/>
  <c r="BH200" i="4"/>
  <c r="BG200" i="4"/>
  <c r="BF200" i="4"/>
  <c r="T200" i="4"/>
  <c r="R200" i="4"/>
  <c r="P200" i="4"/>
  <c r="BI198" i="4"/>
  <c r="BH198" i="4"/>
  <c r="BG198" i="4"/>
  <c r="BF198" i="4"/>
  <c r="T198" i="4"/>
  <c r="R198" i="4"/>
  <c r="P198" i="4"/>
  <c r="BI195" i="4"/>
  <c r="BH195" i="4"/>
  <c r="BG195" i="4"/>
  <c r="BF195" i="4"/>
  <c r="T195" i="4"/>
  <c r="R195" i="4"/>
  <c r="P195" i="4"/>
  <c r="BI194" i="4"/>
  <c r="BH194" i="4"/>
  <c r="BG194" i="4"/>
  <c r="BF194" i="4"/>
  <c r="T194" i="4"/>
  <c r="R194" i="4"/>
  <c r="P194" i="4"/>
  <c r="BI193" i="4"/>
  <c r="BH193" i="4"/>
  <c r="BG193" i="4"/>
  <c r="BF193" i="4"/>
  <c r="T193" i="4"/>
  <c r="R193" i="4"/>
  <c r="P193" i="4"/>
  <c r="BI189" i="4"/>
  <c r="BH189" i="4"/>
  <c r="BG189" i="4"/>
  <c r="BF189" i="4"/>
  <c r="T189" i="4"/>
  <c r="R189" i="4"/>
  <c r="P189" i="4"/>
  <c r="BI186" i="4"/>
  <c r="BH186" i="4"/>
  <c r="BG186" i="4"/>
  <c r="BF186" i="4"/>
  <c r="T186" i="4"/>
  <c r="R186" i="4"/>
  <c r="P186" i="4"/>
  <c r="BI183" i="4"/>
  <c r="BH183" i="4"/>
  <c r="BG183" i="4"/>
  <c r="BF183" i="4"/>
  <c r="T183" i="4"/>
  <c r="R183" i="4"/>
  <c r="P183" i="4"/>
  <c r="BI180" i="4"/>
  <c r="BH180" i="4"/>
  <c r="BG180" i="4"/>
  <c r="BF180" i="4"/>
  <c r="T180" i="4"/>
  <c r="R180" i="4"/>
  <c r="P180" i="4"/>
  <c r="BI177" i="4"/>
  <c r="BH177" i="4"/>
  <c r="BG177" i="4"/>
  <c r="BF177" i="4"/>
  <c r="T177" i="4"/>
  <c r="R177" i="4"/>
  <c r="P177" i="4"/>
  <c r="BI174" i="4"/>
  <c r="BH174" i="4"/>
  <c r="BG174" i="4"/>
  <c r="BF174" i="4"/>
  <c r="T174" i="4"/>
  <c r="R174" i="4"/>
  <c r="P174" i="4"/>
  <c r="BI171" i="4"/>
  <c r="BH171" i="4"/>
  <c r="BG171" i="4"/>
  <c r="BF171" i="4"/>
  <c r="T171" i="4"/>
  <c r="R171" i="4"/>
  <c r="P171" i="4"/>
  <c r="BI168" i="4"/>
  <c r="BH168" i="4"/>
  <c r="BG168" i="4"/>
  <c r="BF168" i="4"/>
  <c r="T168" i="4"/>
  <c r="R168" i="4"/>
  <c r="P168" i="4"/>
  <c r="BI167" i="4"/>
  <c r="BH167" i="4"/>
  <c r="BG167" i="4"/>
  <c r="BF167" i="4"/>
  <c r="T167" i="4"/>
  <c r="R167" i="4"/>
  <c r="P167"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58" i="4"/>
  <c r="BH158" i="4"/>
  <c r="BG158" i="4"/>
  <c r="BF158" i="4"/>
  <c r="T158" i="4"/>
  <c r="R158" i="4"/>
  <c r="P158" i="4"/>
  <c r="BI155" i="4"/>
  <c r="BH155" i="4"/>
  <c r="BG155" i="4"/>
  <c r="BF155" i="4"/>
  <c r="T155" i="4"/>
  <c r="R155" i="4"/>
  <c r="P155" i="4"/>
  <c r="BI152" i="4"/>
  <c r="BH152" i="4"/>
  <c r="BG152" i="4"/>
  <c r="BF152" i="4"/>
  <c r="T152" i="4"/>
  <c r="R152" i="4"/>
  <c r="P152" i="4"/>
  <c r="BI149" i="4"/>
  <c r="BH149" i="4"/>
  <c r="BG149" i="4"/>
  <c r="BF149" i="4"/>
  <c r="T149" i="4"/>
  <c r="R149" i="4"/>
  <c r="P149" i="4"/>
  <c r="BI146" i="4"/>
  <c r="BH146" i="4"/>
  <c r="BG146" i="4"/>
  <c r="BF146" i="4"/>
  <c r="T146" i="4"/>
  <c r="R146" i="4"/>
  <c r="P146" i="4"/>
  <c r="BI143" i="4"/>
  <c r="BH143" i="4"/>
  <c r="BG143" i="4"/>
  <c r="BF143" i="4"/>
  <c r="T143" i="4"/>
  <c r="R143" i="4"/>
  <c r="P143" i="4"/>
  <c r="BI140" i="4"/>
  <c r="BH140" i="4"/>
  <c r="BG140" i="4"/>
  <c r="BF140" i="4"/>
  <c r="T140" i="4"/>
  <c r="R140" i="4"/>
  <c r="P140" i="4"/>
  <c r="BI136" i="4"/>
  <c r="BH136" i="4"/>
  <c r="BG136" i="4"/>
  <c r="BF136" i="4"/>
  <c r="T136" i="4"/>
  <c r="R136" i="4"/>
  <c r="P136" i="4"/>
  <c r="BI133" i="4"/>
  <c r="BH133" i="4"/>
  <c r="BG133" i="4"/>
  <c r="BF133" i="4"/>
  <c r="T133" i="4"/>
  <c r="R133" i="4"/>
  <c r="P133" i="4"/>
  <c r="BI129" i="4"/>
  <c r="BH129" i="4"/>
  <c r="BG129" i="4"/>
  <c r="BF129" i="4"/>
  <c r="T129" i="4"/>
  <c r="R129" i="4"/>
  <c r="P129" i="4"/>
  <c r="BI126" i="4"/>
  <c r="BH126" i="4"/>
  <c r="BG126" i="4"/>
  <c r="BF126" i="4"/>
  <c r="T126" i="4"/>
  <c r="R126" i="4"/>
  <c r="P126" i="4"/>
  <c r="BI123" i="4"/>
  <c r="BH123" i="4"/>
  <c r="BG123" i="4"/>
  <c r="BF123" i="4"/>
  <c r="T123" i="4"/>
  <c r="R123" i="4"/>
  <c r="P123" i="4"/>
  <c r="BI120" i="4"/>
  <c r="BH120" i="4"/>
  <c r="BG120" i="4"/>
  <c r="BF120" i="4"/>
  <c r="T120" i="4"/>
  <c r="R120" i="4"/>
  <c r="P120" i="4"/>
  <c r="BI117" i="4"/>
  <c r="BH117" i="4"/>
  <c r="BG117" i="4"/>
  <c r="BF117" i="4"/>
  <c r="T117" i="4"/>
  <c r="R117" i="4"/>
  <c r="P117" i="4"/>
  <c r="BI113" i="4"/>
  <c r="BH113" i="4"/>
  <c r="BG113" i="4"/>
  <c r="BF113" i="4"/>
  <c r="T113" i="4"/>
  <c r="R113" i="4"/>
  <c r="P113"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3" i="4"/>
  <c r="BH103" i="4"/>
  <c r="BG103" i="4"/>
  <c r="BF103" i="4"/>
  <c r="T103" i="4"/>
  <c r="R103" i="4"/>
  <c r="P103" i="4"/>
  <c r="BI100" i="4"/>
  <c r="BH100" i="4"/>
  <c r="BG100" i="4"/>
  <c r="BF100" i="4"/>
  <c r="T100" i="4"/>
  <c r="R100" i="4"/>
  <c r="P100" i="4"/>
  <c r="BI97" i="4"/>
  <c r="BH97" i="4"/>
  <c r="BG97" i="4"/>
  <c r="BF97" i="4"/>
  <c r="T97" i="4"/>
  <c r="R97" i="4"/>
  <c r="P97" i="4"/>
  <c r="BI94" i="4"/>
  <c r="BH94" i="4"/>
  <c r="BG94" i="4"/>
  <c r="BF94" i="4"/>
  <c r="T94" i="4"/>
  <c r="R94" i="4"/>
  <c r="P94" i="4"/>
  <c r="BI91" i="4"/>
  <c r="BH91" i="4"/>
  <c r="BG91" i="4"/>
  <c r="BF91" i="4"/>
  <c r="T91" i="4"/>
  <c r="R91" i="4"/>
  <c r="P91" i="4"/>
  <c r="BI87" i="4"/>
  <c r="BH87" i="4"/>
  <c r="BG87" i="4"/>
  <c r="BF87" i="4"/>
  <c r="T87" i="4"/>
  <c r="R87" i="4"/>
  <c r="P87" i="4"/>
  <c r="BI83" i="4"/>
  <c r="BH83" i="4"/>
  <c r="BG83" i="4"/>
  <c r="BF83" i="4"/>
  <c r="T83" i="4"/>
  <c r="R83" i="4"/>
  <c r="P83" i="4"/>
  <c r="J78" i="4"/>
  <c r="F77" i="4"/>
  <c r="F75" i="4"/>
  <c r="E73" i="4"/>
  <c r="J55" i="4"/>
  <c r="F54" i="4"/>
  <c r="F52" i="4"/>
  <c r="E50" i="4"/>
  <c r="J21" i="4"/>
  <c r="E21" i="4"/>
  <c r="J77" i="4" s="1"/>
  <c r="J20" i="4"/>
  <c r="J18" i="4"/>
  <c r="E18" i="4"/>
  <c r="F78" i="4" s="1"/>
  <c r="J17" i="4"/>
  <c r="J12" i="4"/>
  <c r="J75" i="4"/>
  <c r="E7" i="4"/>
  <c r="E71" i="4"/>
  <c r="J37" i="3"/>
  <c r="J36" i="3"/>
  <c r="AY56" i="1" s="1"/>
  <c r="J35" i="3"/>
  <c r="AX56" i="1"/>
  <c r="BI98" i="3"/>
  <c r="BH98" i="3"/>
  <c r="BG98" i="3"/>
  <c r="BF98" i="3"/>
  <c r="T98" i="3"/>
  <c r="T97" i="3" s="1"/>
  <c r="R98" i="3"/>
  <c r="R97" i="3"/>
  <c r="P98" i="3"/>
  <c r="P97" i="3" s="1"/>
  <c r="BI94" i="3"/>
  <c r="BH94" i="3"/>
  <c r="BG94" i="3"/>
  <c r="BF94" i="3"/>
  <c r="T94" i="3"/>
  <c r="R94" i="3"/>
  <c r="P94" i="3"/>
  <c r="BI91" i="3"/>
  <c r="BH91" i="3"/>
  <c r="BG91" i="3"/>
  <c r="BF91" i="3"/>
  <c r="T91" i="3"/>
  <c r="R91" i="3"/>
  <c r="P91" i="3"/>
  <c r="BI85" i="3"/>
  <c r="BH85" i="3"/>
  <c r="BG85" i="3"/>
  <c r="BF85" i="3"/>
  <c r="T85" i="3"/>
  <c r="R85" i="3"/>
  <c r="P85" i="3"/>
  <c r="J79" i="3"/>
  <c r="F78" i="3"/>
  <c r="F76" i="3"/>
  <c r="E74" i="3"/>
  <c r="J55" i="3"/>
  <c r="F54" i="3"/>
  <c r="F52" i="3"/>
  <c r="E50" i="3"/>
  <c r="J21" i="3"/>
  <c r="E21" i="3"/>
  <c r="J78" i="3" s="1"/>
  <c r="J20" i="3"/>
  <c r="J18" i="3"/>
  <c r="E18" i="3"/>
  <c r="F79" i="3" s="1"/>
  <c r="J17" i="3"/>
  <c r="J12" i="3"/>
  <c r="J76" i="3"/>
  <c r="E7" i="3"/>
  <c r="E72" i="3"/>
  <c r="J37" i="2"/>
  <c r="J36" i="2"/>
  <c r="AY55" i="1" s="1"/>
  <c r="J35" i="2"/>
  <c r="AX55" i="1"/>
  <c r="BI230" i="2"/>
  <c r="BH230" i="2"/>
  <c r="BG230" i="2"/>
  <c r="BF230" i="2"/>
  <c r="T230" i="2"/>
  <c r="R230" i="2"/>
  <c r="P230" i="2"/>
  <c r="BI228" i="2"/>
  <c r="BH228" i="2"/>
  <c r="BG228" i="2"/>
  <c r="BF228" i="2"/>
  <c r="T228" i="2"/>
  <c r="R228" i="2"/>
  <c r="P228" i="2"/>
  <c r="BI224" i="2"/>
  <c r="BH224" i="2"/>
  <c r="BG224" i="2"/>
  <c r="BF224" i="2"/>
  <c r="T224" i="2"/>
  <c r="R224" i="2"/>
  <c r="P224" i="2"/>
  <c r="BI220" i="2"/>
  <c r="BH220" i="2"/>
  <c r="BG220" i="2"/>
  <c r="BF220" i="2"/>
  <c r="T220" i="2"/>
  <c r="R220" i="2"/>
  <c r="P220" i="2"/>
  <c r="BI217" i="2"/>
  <c r="BH217" i="2"/>
  <c r="BG217" i="2"/>
  <c r="BF217" i="2"/>
  <c r="T217" i="2"/>
  <c r="R217" i="2"/>
  <c r="P217" i="2"/>
  <c r="BI214" i="2"/>
  <c r="BH214" i="2"/>
  <c r="BG214" i="2"/>
  <c r="BF214" i="2"/>
  <c r="T214" i="2"/>
  <c r="R214" i="2"/>
  <c r="P214" i="2"/>
  <c r="BI212" i="2"/>
  <c r="BH212" i="2"/>
  <c r="BG212" i="2"/>
  <c r="BF212" i="2"/>
  <c r="T212" i="2"/>
  <c r="R212" i="2"/>
  <c r="P212" i="2"/>
  <c r="BI209" i="2"/>
  <c r="BH209" i="2"/>
  <c r="BG209" i="2"/>
  <c r="BF209" i="2"/>
  <c r="T209" i="2"/>
  <c r="R209" i="2"/>
  <c r="P209" i="2"/>
  <c r="BI202" i="2"/>
  <c r="BH202" i="2"/>
  <c r="BG202" i="2"/>
  <c r="BF202" i="2"/>
  <c r="T202" i="2"/>
  <c r="R202" i="2"/>
  <c r="P202" i="2"/>
  <c r="BI198" i="2"/>
  <c r="BH198" i="2"/>
  <c r="BG198" i="2"/>
  <c r="BF198" i="2"/>
  <c r="T198" i="2"/>
  <c r="R198" i="2"/>
  <c r="P198" i="2"/>
  <c r="BI195" i="2"/>
  <c r="BH195" i="2"/>
  <c r="BG195" i="2"/>
  <c r="BF195" i="2"/>
  <c r="T195" i="2"/>
  <c r="R195" i="2"/>
  <c r="P195" i="2"/>
  <c r="BI191" i="2"/>
  <c r="BH191" i="2"/>
  <c r="BG191" i="2"/>
  <c r="BF191" i="2"/>
  <c r="T191" i="2"/>
  <c r="R191" i="2"/>
  <c r="P191" i="2"/>
  <c r="BI188" i="2"/>
  <c r="BH188" i="2"/>
  <c r="BG188" i="2"/>
  <c r="BF188" i="2"/>
  <c r="T188" i="2"/>
  <c r="R188" i="2"/>
  <c r="P188" i="2"/>
  <c r="BI185" i="2"/>
  <c r="BH185" i="2"/>
  <c r="BG185" i="2"/>
  <c r="BF185" i="2"/>
  <c r="T185" i="2"/>
  <c r="R185" i="2"/>
  <c r="P185"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52" i="2"/>
  <c r="BH152" i="2"/>
  <c r="BG152" i="2"/>
  <c r="BF152" i="2"/>
  <c r="T152" i="2"/>
  <c r="R152" i="2"/>
  <c r="P152" i="2"/>
  <c r="BI147" i="2"/>
  <c r="BH147" i="2"/>
  <c r="BG147" i="2"/>
  <c r="BF147" i="2"/>
  <c r="T147" i="2"/>
  <c r="R147" i="2"/>
  <c r="P147" i="2"/>
  <c r="BI146" i="2"/>
  <c r="BH146" i="2"/>
  <c r="BG146" i="2"/>
  <c r="BF146" i="2"/>
  <c r="T146" i="2"/>
  <c r="R146" i="2"/>
  <c r="P146" i="2"/>
  <c r="BI143" i="2"/>
  <c r="BH143" i="2"/>
  <c r="BG143" i="2"/>
  <c r="BF143" i="2"/>
  <c r="T143" i="2"/>
  <c r="R143" i="2"/>
  <c r="P143" i="2"/>
  <c r="BI141" i="2"/>
  <c r="BH141" i="2"/>
  <c r="BG141" i="2"/>
  <c r="BF141" i="2"/>
  <c r="T141" i="2"/>
  <c r="R141" i="2"/>
  <c r="P141" i="2"/>
  <c r="BI138" i="2"/>
  <c r="BH138" i="2"/>
  <c r="BG138" i="2"/>
  <c r="BF138" i="2"/>
  <c r="T138" i="2"/>
  <c r="R138" i="2"/>
  <c r="P138" i="2"/>
  <c r="BI135" i="2"/>
  <c r="BH135" i="2"/>
  <c r="BG135" i="2"/>
  <c r="BF135" i="2"/>
  <c r="T135" i="2"/>
  <c r="R135" i="2"/>
  <c r="P135" i="2"/>
  <c r="BI132" i="2"/>
  <c r="BH132" i="2"/>
  <c r="BG132" i="2"/>
  <c r="BF132" i="2"/>
  <c r="T132" i="2"/>
  <c r="R132" i="2"/>
  <c r="P132" i="2"/>
  <c r="BI128" i="2"/>
  <c r="BH128" i="2"/>
  <c r="BG128" i="2"/>
  <c r="BF128" i="2"/>
  <c r="T128" i="2"/>
  <c r="R128" i="2"/>
  <c r="P128" i="2"/>
  <c r="BI125" i="2"/>
  <c r="BH125" i="2"/>
  <c r="BG125" i="2"/>
  <c r="BF125" i="2"/>
  <c r="T125" i="2"/>
  <c r="R125" i="2"/>
  <c r="P125" i="2"/>
  <c r="BI122" i="2"/>
  <c r="BH122" i="2"/>
  <c r="BG122" i="2"/>
  <c r="BF122" i="2"/>
  <c r="T122" i="2"/>
  <c r="R122" i="2"/>
  <c r="P122" i="2"/>
  <c r="BI118" i="2"/>
  <c r="BH118" i="2"/>
  <c r="BG118" i="2"/>
  <c r="BF118" i="2"/>
  <c r="T118" i="2"/>
  <c r="R118" i="2"/>
  <c r="P118" i="2"/>
  <c r="BI115" i="2"/>
  <c r="BH115" i="2"/>
  <c r="BG115" i="2"/>
  <c r="BF115" i="2"/>
  <c r="T115" i="2"/>
  <c r="R115" i="2"/>
  <c r="P115" i="2"/>
  <c r="BI112" i="2"/>
  <c r="BH112" i="2"/>
  <c r="BG112" i="2"/>
  <c r="BF112" i="2"/>
  <c r="T112" i="2"/>
  <c r="R112" i="2"/>
  <c r="P112" i="2"/>
  <c r="BI109" i="2"/>
  <c r="BH109" i="2"/>
  <c r="BG109" i="2"/>
  <c r="BF109" i="2"/>
  <c r="T109" i="2"/>
  <c r="R109" i="2"/>
  <c r="P109" i="2"/>
  <c r="BI106" i="2"/>
  <c r="BH106" i="2"/>
  <c r="BG106" i="2"/>
  <c r="BF106" i="2"/>
  <c r="T106" i="2"/>
  <c r="R106" i="2"/>
  <c r="P106" i="2"/>
  <c r="BI103" i="2"/>
  <c r="BH103" i="2"/>
  <c r="BG103" i="2"/>
  <c r="BF103" i="2"/>
  <c r="T103" i="2"/>
  <c r="R103" i="2"/>
  <c r="P103" i="2"/>
  <c r="BI102" i="2"/>
  <c r="BH102" i="2"/>
  <c r="BG102" i="2"/>
  <c r="BF102" i="2"/>
  <c r="T102" i="2"/>
  <c r="R102" i="2"/>
  <c r="P102" i="2"/>
  <c r="BI99" i="2"/>
  <c r="BH99" i="2"/>
  <c r="BG99" i="2"/>
  <c r="BF99" i="2"/>
  <c r="T99" i="2"/>
  <c r="R99" i="2"/>
  <c r="P99" i="2"/>
  <c r="BI96" i="2"/>
  <c r="BH96" i="2"/>
  <c r="BG96" i="2"/>
  <c r="BF96" i="2"/>
  <c r="T96" i="2"/>
  <c r="R96" i="2"/>
  <c r="P96" i="2"/>
  <c r="BI93" i="2"/>
  <c r="BH93" i="2"/>
  <c r="BG93" i="2"/>
  <c r="BF93" i="2"/>
  <c r="T93" i="2"/>
  <c r="R93" i="2"/>
  <c r="P93" i="2"/>
  <c r="BI90" i="2"/>
  <c r="BH90" i="2"/>
  <c r="BG90" i="2"/>
  <c r="BF90" i="2"/>
  <c r="T90" i="2"/>
  <c r="R90" i="2"/>
  <c r="P90" i="2"/>
  <c r="BI87" i="2"/>
  <c r="BH87" i="2"/>
  <c r="BG87" i="2"/>
  <c r="BF87" i="2"/>
  <c r="T87" i="2"/>
  <c r="R87" i="2"/>
  <c r="P87" i="2"/>
  <c r="BI84" i="2"/>
  <c r="BH84" i="2"/>
  <c r="BG84" i="2"/>
  <c r="BF84" i="2"/>
  <c r="T84" i="2"/>
  <c r="R84" i="2"/>
  <c r="P84" i="2"/>
  <c r="BI80" i="2"/>
  <c r="BH80" i="2"/>
  <c r="BG80" i="2"/>
  <c r="BF80" i="2"/>
  <c r="T80" i="2"/>
  <c r="R80" i="2"/>
  <c r="P80" i="2"/>
  <c r="J76" i="2"/>
  <c r="F75" i="2"/>
  <c r="F73" i="2"/>
  <c r="E71" i="2"/>
  <c r="J55" i="2"/>
  <c r="F54" i="2"/>
  <c r="F52" i="2"/>
  <c r="E50" i="2"/>
  <c r="J21" i="2"/>
  <c r="E21" i="2"/>
  <c r="J54" i="2" s="1"/>
  <c r="J20" i="2"/>
  <c r="J18" i="2"/>
  <c r="E18" i="2"/>
  <c r="F76" i="2" s="1"/>
  <c r="J17" i="2"/>
  <c r="J12" i="2"/>
  <c r="J73" i="2"/>
  <c r="E7" i="2"/>
  <c r="E69" i="2"/>
  <c r="L50" i="1"/>
  <c r="AM50" i="1"/>
  <c r="AM49" i="1"/>
  <c r="L49" i="1"/>
  <c r="AM47" i="1"/>
  <c r="L47" i="1"/>
  <c r="L45" i="1"/>
  <c r="L44" i="1"/>
  <c r="J220" i="2"/>
  <c r="J202" i="2"/>
  <c r="J191" i="2"/>
  <c r="BK184" i="2"/>
  <c r="BK167" i="2"/>
  <c r="J141" i="2"/>
  <c r="J132" i="2"/>
  <c r="J112" i="2"/>
  <c r="BK230" i="2"/>
  <c r="J224" i="2"/>
  <c r="BK212" i="2"/>
  <c r="BK195" i="2"/>
  <c r="J180" i="2"/>
  <c r="J169" i="2"/>
  <c r="BK165" i="2"/>
  <c r="J143" i="2"/>
  <c r="BK106" i="2"/>
  <c r="BK96" i="2"/>
  <c r="BK228" i="2"/>
  <c r="J217" i="2"/>
  <c r="BK202" i="2"/>
  <c r="J188" i="2"/>
  <c r="J173" i="2"/>
  <c r="J165" i="2"/>
  <c r="J135" i="2"/>
  <c r="J125" i="2"/>
  <c r="BK118" i="2"/>
  <c r="J109" i="2"/>
  <c r="J96" i="2"/>
  <c r="BK84" i="2"/>
  <c r="BK180" i="2"/>
  <c r="J171" i="2"/>
  <c r="J147" i="2"/>
  <c r="BK143" i="2"/>
  <c r="BK112" i="2"/>
  <c r="J103" i="2"/>
  <c r="J98" i="3"/>
  <c r="J85" i="3"/>
  <c r="J91" i="3"/>
  <c r="J198" i="4"/>
  <c r="J174" i="4"/>
  <c r="J162" i="4"/>
  <c r="BK146" i="4"/>
  <c r="BK117" i="4"/>
  <c r="J106" i="4"/>
  <c r="BK94" i="4"/>
  <c r="J189" i="4"/>
  <c r="BK167" i="4"/>
  <c r="J158" i="4"/>
  <c r="J146" i="4"/>
  <c r="J133" i="4"/>
  <c r="BK123" i="4"/>
  <c r="BK109" i="4"/>
  <c r="BK105" i="4"/>
  <c r="J94" i="4"/>
  <c r="J83" i="4"/>
  <c r="J183" i="4"/>
  <c r="BK149" i="4"/>
  <c r="BK133" i="4"/>
  <c r="J105" i="4"/>
  <c r="J97" i="4"/>
  <c r="BK198" i="4"/>
  <c r="BK193" i="4"/>
  <c r="J186" i="4"/>
  <c r="BK180" i="4"/>
  <c r="BK171" i="4"/>
  <c r="BK166" i="4"/>
  <c r="BK163" i="4"/>
  <c r="BK158" i="4"/>
  <c r="J140" i="4"/>
  <c r="BK129" i="4"/>
  <c r="J117" i="4"/>
  <c r="BK83" i="4"/>
  <c r="J330" i="5"/>
  <c r="J321" i="5"/>
  <c r="BK305" i="5"/>
  <c r="BK286" i="5"/>
  <c r="BK263" i="5"/>
  <c r="BK211" i="5"/>
  <c r="J199" i="5"/>
  <c r="J190" i="5"/>
  <c r="BK176" i="5"/>
  <c r="BK156" i="5"/>
  <c r="BK130" i="5"/>
  <c r="BK122" i="5"/>
  <c r="BK108" i="5"/>
  <c r="BK102" i="5"/>
  <c r="BK353" i="5"/>
  <c r="BK347" i="5"/>
  <c r="BK343" i="5"/>
  <c r="J334" i="5"/>
  <c r="J328" i="5"/>
  <c r="BK317" i="5"/>
  <c r="J313" i="5"/>
  <c r="J305" i="5"/>
  <c r="BK301" i="5"/>
  <c r="BK295" i="5"/>
  <c r="J283" i="5"/>
  <c r="J275" i="5"/>
  <c r="J263" i="5"/>
  <c r="BK255" i="5"/>
  <c r="BK236" i="5"/>
  <c r="J229" i="5"/>
  <c r="J211" i="5"/>
  <c r="BK205" i="5"/>
  <c r="BK199" i="5"/>
  <c r="J179" i="5"/>
  <c r="J156" i="5"/>
  <c r="BK134" i="5"/>
  <c r="BK128" i="5"/>
  <c r="J122" i="5"/>
  <c r="BK112" i="5"/>
  <c r="BK106" i="5"/>
  <c r="J290" i="5"/>
  <c r="BK283" i="5"/>
  <c r="J267" i="5"/>
  <c r="BK240" i="5"/>
  <c r="BK229" i="5"/>
  <c r="J215" i="5"/>
  <c r="J205" i="5"/>
  <c r="J187" i="5"/>
  <c r="J166" i="5"/>
  <c r="J140" i="5"/>
  <c r="J126" i="5"/>
  <c r="BK95" i="5"/>
  <c r="BK313" i="5"/>
  <c r="BK261" i="5"/>
  <c r="BK223" i="5"/>
  <c r="BK179" i="5"/>
  <c r="BK170" i="5"/>
  <c r="J136" i="5"/>
  <c r="BK116" i="5"/>
  <c r="J106" i="6"/>
  <c r="BK84" i="6"/>
  <c r="J98" i="6"/>
  <c r="BK88" i="6"/>
  <c r="BK104" i="6"/>
  <c r="J86" i="6"/>
  <c r="J184" i="7"/>
  <c r="J219" i="7"/>
  <c r="J199" i="7"/>
  <c r="J171" i="7"/>
  <c r="BK143" i="7"/>
  <c r="BK113" i="7"/>
  <c r="BK255" i="7"/>
  <c r="J228" i="7"/>
  <c r="J178" i="7"/>
  <c r="BK165" i="7"/>
  <c r="BK148" i="7"/>
  <c r="J134" i="7"/>
  <c r="BK117" i="7"/>
  <c r="J102" i="7"/>
  <c r="J94" i="7"/>
  <c r="BK241" i="7"/>
  <c r="BK219" i="7"/>
  <c r="BK199" i="7"/>
  <c r="BK191" i="7"/>
  <c r="BK177" i="7"/>
  <c r="BK159" i="7"/>
  <c r="BK134" i="7"/>
  <c r="BK121" i="7"/>
  <c r="J113" i="7"/>
  <c r="J96" i="7"/>
  <c r="J108" i="8"/>
  <c r="J106" i="8"/>
  <c r="J92" i="8"/>
  <c r="J107" i="8"/>
  <c r="J84" i="8"/>
  <c r="BK106" i="8"/>
  <c r="BK96" i="8"/>
  <c r="BK84" i="8"/>
  <c r="BK126" i="9"/>
  <c r="BK101" i="9"/>
  <c r="BK88" i="9"/>
  <c r="J137" i="9"/>
  <c r="J126" i="9"/>
  <c r="J119" i="9"/>
  <c r="BK93" i="9"/>
  <c r="J150" i="9"/>
  <c r="BK107" i="9"/>
  <c r="J158" i="9"/>
  <c r="BK137" i="9"/>
  <c r="BK134" i="9"/>
  <c r="BK119" i="9"/>
  <c r="BK103" i="9"/>
  <c r="BK95" i="9"/>
  <c r="BK98" i="10"/>
  <c r="BK106" i="10"/>
  <c r="BK99" i="10"/>
  <c r="BK86" i="10"/>
  <c r="J86" i="10"/>
  <c r="J99" i="10"/>
  <c r="BK91" i="10"/>
  <c r="BK90" i="11"/>
  <c r="BK87" i="12"/>
  <c r="BK85" i="12"/>
  <c r="BK82" i="12"/>
  <c r="J230" i="2"/>
  <c r="J214" i="2"/>
  <c r="J195" i="2"/>
  <c r="BK185" i="2"/>
  <c r="BK171" i="2"/>
  <c r="J146" i="2"/>
  <c r="BK135" i="2"/>
  <c r="J118" i="2"/>
  <c r="AS54" i="1"/>
  <c r="BK147" i="2"/>
  <c r="BK125" i="2"/>
  <c r="J102" i="2"/>
  <c r="BK90" i="2"/>
  <c r="BK224" i="2"/>
  <c r="J212" i="2"/>
  <c r="J198" i="2"/>
  <c r="J185" i="2"/>
  <c r="J167" i="2"/>
  <c r="BK138" i="2"/>
  <c r="J128" i="2"/>
  <c r="BK115" i="2"/>
  <c r="BK102" i="2"/>
  <c r="J93" i="2"/>
  <c r="BK80" i="2"/>
  <c r="BK178" i="2"/>
  <c r="J163" i="2"/>
  <c r="BK146" i="2"/>
  <c r="BK122" i="2"/>
  <c r="J106" i="2"/>
  <c r="J87" i="2"/>
  <c r="BK94" i="3"/>
  <c r="BK98" i="3"/>
  <c r="BK85" i="3"/>
  <c r="J180" i="4"/>
  <c r="J168" i="4"/>
  <c r="BK152" i="4"/>
  <c r="BK126" i="4"/>
  <c r="BK110" i="4"/>
  <c r="BK104" i="4"/>
  <c r="BK91" i="4"/>
  <c r="BK186" i="4"/>
  <c r="J166" i="4"/>
  <c r="J163" i="4"/>
  <c r="J149" i="4"/>
  <c r="BK140" i="4"/>
  <c r="J126" i="4"/>
  <c r="J110" i="4"/>
  <c r="J108" i="4"/>
  <c r="J100" i="4"/>
  <c r="J91" i="4"/>
  <c r="J200" i="4"/>
  <c r="J193" i="4"/>
  <c r="BK161" i="4"/>
  <c r="BK113" i="4"/>
  <c r="BK106" i="4"/>
  <c r="BK100" i="4"/>
  <c r="BK200" i="4"/>
  <c r="J194" i="4"/>
  <c r="BK189" i="4"/>
  <c r="BK183" i="4"/>
  <c r="BK174" i="4"/>
  <c r="BK168" i="4"/>
  <c r="J165" i="4"/>
  <c r="BK162" i="4"/>
  <c r="J152" i="4"/>
  <c r="BK136" i="4"/>
  <c r="J123" i="4"/>
  <c r="BK108" i="4"/>
  <c r="J87" i="4"/>
  <c r="BK334" i="5"/>
  <c r="J326" i="5"/>
  <c r="J311" i="5"/>
  <c r="J295" i="5"/>
  <c r="J261" i="5"/>
  <c r="J251" i="5"/>
  <c r="J209" i="5"/>
  <c r="BK194" i="5"/>
  <c r="J183" i="5"/>
  <c r="BK166" i="5"/>
  <c r="BK143" i="5"/>
  <c r="J124" i="5"/>
  <c r="J112" i="5"/>
  <c r="J106" i="5"/>
  <c r="BK97" i="5"/>
  <c r="J353" i="5"/>
  <c r="J347" i="5"/>
  <c r="J343" i="5"/>
  <c r="BK339" i="5"/>
  <c r="BK330" i="5"/>
  <c r="BK326" i="5"/>
  <c r="BK311" i="5"/>
  <c r="J307" i="5"/>
  <c r="BK299" i="5"/>
  <c r="BK290" i="5"/>
  <c r="BK279" i="5"/>
  <c r="BK267" i="5"/>
  <c r="BK259" i="5"/>
  <c r="BK251" i="5"/>
  <c r="J247" i="5"/>
  <c r="BK233" i="5"/>
  <c r="J227" i="5"/>
  <c r="BK209" i="5"/>
  <c r="BK202" i="5"/>
  <c r="J196" i="5"/>
  <c r="J170" i="5"/>
  <c r="J151" i="5"/>
  <c r="BK136" i="5"/>
  <c r="J130" i="5"/>
  <c r="BK126" i="5"/>
  <c r="J116" i="5"/>
  <c r="J108" i="5"/>
  <c r="J102" i="5"/>
  <c r="J95" i="5"/>
  <c r="BK275" i="5"/>
  <c r="J255" i="5"/>
  <c r="J236" i="5"/>
  <c r="BK227" i="5"/>
  <c r="BK208" i="5"/>
  <c r="BK196" i="5"/>
  <c r="BK190" i="5"/>
  <c r="BK151" i="5"/>
  <c r="BK132" i="5"/>
  <c r="J97" i="5"/>
  <c r="BK307" i="5"/>
  <c r="J286" i="5"/>
  <c r="J233" i="5"/>
  <c r="J194" i="5"/>
  <c r="J176" i="5"/>
  <c r="BK140" i="5"/>
  <c r="J120" i="5"/>
  <c r="J107" i="6"/>
  <c r="J92" i="6"/>
  <c r="J101" i="6"/>
  <c r="BK107" i="6"/>
  <c r="J88" i="6"/>
  <c r="BK249" i="7"/>
  <c r="J156" i="7"/>
  <c r="BK217" i="7"/>
  <c r="J191" i="7"/>
  <c r="J177" i="7"/>
  <c r="J148" i="7"/>
  <c r="J115" i="7"/>
  <c r="J106" i="7"/>
  <c r="BK236" i="7"/>
  <c r="BK223" i="7"/>
  <c r="J174" i="7"/>
  <c r="BK163" i="7"/>
  <c r="J143" i="7"/>
  <c r="J125" i="7"/>
  <c r="BK115" i="7"/>
  <c r="J100" i="7"/>
  <c r="J255" i="7"/>
  <c r="BK230" i="7"/>
  <c r="BK210" i="7"/>
  <c r="J195" i="7"/>
  <c r="BK178" i="7"/>
  <c r="BK174" i="7"/>
  <c r="BK138" i="7"/>
  <c r="BK123" i="7"/>
  <c r="J117" i="7"/>
  <c r="BK98" i="7"/>
  <c r="J86" i="8"/>
  <c r="J105" i="8"/>
  <c r="BK98" i="8"/>
  <c r="BK86" i="8"/>
  <c r="J96" i="8"/>
  <c r="BK105" i="8"/>
  <c r="BK92" i="8"/>
  <c r="J143" i="9"/>
  <c r="J124" i="9"/>
  <c r="J99" i="9"/>
  <c r="BK158" i="9"/>
  <c r="J134" i="9"/>
  <c r="J114" i="9"/>
  <c r="J88" i="9"/>
  <c r="BK152" i="9"/>
  <c r="BK117" i="9"/>
  <c r="BK156" i="9"/>
  <c r="BK150" i="9"/>
  <c r="BK124" i="9"/>
  <c r="J117" i="9"/>
  <c r="BK99" i="9"/>
  <c r="J93" i="9"/>
  <c r="BK96" i="10"/>
  <c r="BK110" i="10"/>
  <c r="J98" i="10"/>
  <c r="BK104" i="10"/>
  <c r="J110" i="10"/>
  <c r="J96" i="10"/>
  <c r="BK89" i="10"/>
  <c r="J90" i="11"/>
  <c r="J88" i="12"/>
  <c r="J86" i="12"/>
  <c r="J84" i="12"/>
  <c r="J81" i="12"/>
  <c r="BK90" i="12"/>
  <c r="J87" i="12"/>
  <c r="BK84" i="12"/>
  <c r="J90" i="12"/>
  <c r="J85" i="12"/>
  <c r="BK161" i="5"/>
  <c r="BK110" i="5"/>
  <c r="J105" i="6"/>
  <c r="BK106" i="6"/>
  <c r="BK96" i="6"/>
  <c r="BK86" i="6"/>
  <c r="BK101" i="6"/>
  <c r="J232" i="7"/>
  <c r="J215" i="7"/>
  <c r="J208" i="7"/>
  <c r="J206" i="7"/>
  <c r="BK195" i="7"/>
  <c r="J245" i="7"/>
  <c r="BK215" i="7"/>
  <c r="BK184" i="7"/>
  <c r="J159" i="7"/>
  <c r="J123" i="7"/>
  <c r="BK102" i="7"/>
  <c r="BK232" i="7"/>
  <c r="J217" i="7"/>
  <c r="BK171" i="7"/>
  <c r="BK156" i="7"/>
  <c r="J138" i="7"/>
  <c r="BK119" i="7"/>
  <c r="J110" i="7"/>
  <c r="J98" i="7"/>
  <c r="BK245" i="7"/>
  <c r="J223" i="7"/>
  <c r="BK180" i="7"/>
  <c r="J165" i="7"/>
  <c r="BK152" i="7"/>
  <c r="BK125" i="7"/>
  <c r="J119" i="7"/>
  <c r="BK100" i="7"/>
  <c r="BK94" i="7"/>
  <c r="J101" i="8"/>
  <c r="BK101" i="8"/>
  <c r="J88" i="8"/>
  <c r="J98" i="8"/>
  <c r="BK108" i="8"/>
  <c r="BK107" i="8"/>
  <c r="BK88" i="8"/>
  <c r="J141" i="9"/>
  <c r="BK110" i="9"/>
  <c r="J95" i="9"/>
  <c r="J156" i="9"/>
  <c r="J136" i="9"/>
  <c r="J110" i="9"/>
  <c r="J107" i="9"/>
  <c r="J103" i="9"/>
  <c r="J97" i="9"/>
  <c r="BK161" i="9"/>
  <c r="BK141" i="9"/>
  <c r="J161" i="9"/>
  <c r="J152" i="9"/>
  <c r="BK143" i="9"/>
  <c r="BK136" i="9"/>
  <c r="BK114" i="9"/>
  <c r="J101" i="9"/>
  <c r="BK97" i="9"/>
  <c r="J106" i="10"/>
  <c r="J91" i="10"/>
  <c r="BK93" i="10"/>
  <c r="J89" i="10"/>
  <c r="J104" i="10"/>
  <c r="J93" i="10"/>
  <c r="BK85" i="11"/>
  <c r="J85" i="11"/>
  <c r="BK83" i="12"/>
  <c r="BK94" i="12"/>
  <c r="BK86" i="12"/>
  <c r="J83" i="12"/>
  <c r="J82" i="12"/>
  <c r="J94" i="12"/>
  <c r="BK88" i="12"/>
  <c r="BK81" i="12"/>
  <c r="BK217" i="2"/>
  <c r="BK198" i="2"/>
  <c r="BK188" i="2"/>
  <c r="J182" i="2"/>
  <c r="BK152" i="2"/>
  <c r="J138" i="2"/>
  <c r="BK128" i="2"/>
  <c r="J80" i="2"/>
  <c r="J228" i="2"/>
  <c r="BK214" i="2"/>
  <c r="J209" i="2"/>
  <c r="J184" i="2"/>
  <c r="BK141" i="2"/>
  <c r="BK109" i="2"/>
  <c r="BK99" i="2"/>
  <c r="BK87" i="2"/>
  <c r="BK220" i="2"/>
  <c r="BK209" i="2"/>
  <c r="BK191" i="2"/>
  <c r="J178" i="2"/>
  <c r="BK169" i="2"/>
  <c r="BK163" i="2"/>
  <c r="BK132" i="2"/>
  <c r="J122" i="2"/>
  <c r="BK103" i="2"/>
  <c r="J99" i="2"/>
  <c r="J90" i="2"/>
  <c r="BK182" i="2"/>
  <c r="BK173" i="2"/>
  <c r="J152" i="2"/>
  <c r="J115" i="2"/>
  <c r="BK93" i="2"/>
  <c r="J84" i="2"/>
  <c r="BK91" i="3"/>
  <c r="J94" i="3"/>
  <c r="BK195" i="4"/>
  <c r="BK177" i="4"/>
  <c r="BK155" i="4"/>
  <c r="J120" i="4"/>
  <c r="J107" i="4"/>
  <c r="J103" i="4"/>
  <c r="J195" i="4"/>
  <c r="J177" i="4"/>
  <c r="J171" i="4"/>
  <c r="J164" i="4"/>
  <c r="J155" i="4"/>
  <c r="BK143" i="4"/>
  <c r="J129" i="4"/>
  <c r="J113" i="4"/>
  <c r="BK107" i="4"/>
  <c r="BK97" i="4"/>
  <c r="BK87" i="4"/>
  <c r="BK194" i="4"/>
  <c r="BK165" i="4"/>
  <c r="J136" i="4"/>
  <c r="J109" i="4"/>
  <c r="J104" i="4"/>
  <c r="J167" i="4"/>
  <c r="BK164" i="4"/>
  <c r="J161" i="4"/>
  <c r="J143" i="4"/>
  <c r="BK120" i="4"/>
  <c r="BK103" i="4"/>
  <c r="J339" i="5"/>
  <c r="BK328" i="5"/>
  <c r="J317" i="5"/>
  <c r="J301" i="5"/>
  <c r="J279" i="5"/>
  <c r="J259" i="5"/>
  <c r="J240" i="5"/>
  <c r="J223" i="5"/>
  <c r="J208" i="5"/>
  <c r="J202" i="5"/>
  <c r="BK187" i="5"/>
  <c r="J161" i="5"/>
  <c r="J147" i="5"/>
  <c r="J132" i="5"/>
  <c r="J128" i="5"/>
  <c r="BK120" i="5"/>
  <c r="J110" i="5"/>
  <c r="BK104" i="5"/>
  <c r="BK147" i="5"/>
  <c r="BK124" i="5"/>
  <c r="BK321" i="5"/>
  <c r="J299" i="5"/>
  <c r="BK247" i="5"/>
  <c r="BK215" i="5"/>
  <c r="BK183" i="5"/>
  <c r="J143" i="5"/>
  <c r="J134" i="5"/>
  <c r="J104" i="5"/>
  <c r="J96" i="6"/>
  <c r="J104" i="6"/>
  <c r="BK92" i="6"/>
  <c r="BK105" i="6"/>
  <c r="BK98" i="6"/>
  <c r="J84" i="6"/>
  <c r="J168" i="7"/>
  <c r="J236" i="7"/>
  <c r="BK206" i="7"/>
  <c r="J180" i="7"/>
  <c r="J163" i="7"/>
  <c r="BK130" i="7"/>
  <c r="BK110" i="7"/>
  <c r="J241" i="7"/>
  <c r="J230" i="7"/>
  <c r="J210" i="7"/>
  <c r="BK168" i="7"/>
  <c r="J152" i="7"/>
  <c r="J130" i="7"/>
  <c r="J121" i="7"/>
  <c r="BK106" i="7"/>
  <c r="BK96" i="7"/>
  <c r="J249" i="7"/>
  <c r="BK228" i="7"/>
  <c r="BK208" i="7"/>
  <c r="P82" i="11" l="1"/>
  <c r="AU64" i="1" s="1"/>
  <c r="P93" i="7"/>
  <c r="BK129" i="7"/>
  <c r="J129" i="7"/>
  <c r="J62" i="7" s="1"/>
  <c r="T129" i="7"/>
  <c r="R147" i="7"/>
  <c r="P179" i="7"/>
  <c r="T179" i="7"/>
  <c r="P190" i="7"/>
  <c r="BK216" i="7"/>
  <c r="J216" i="7"/>
  <c r="J67" i="7" s="1"/>
  <c r="R216" i="7"/>
  <c r="BK227" i="7"/>
  <c r="J227" i="7"/>
  <c r="J68" i="7" s="1"/>
  <c r="BK235" i="7"/>
  <c r="J235" i="7"/>
  <c r="J70" i="7"/>
  <c r="T235" i="7"/>
  <c r="T234" i="7"/>
  <c r="P83" i="8"/>
  <c r="P82" i="8"/>
  <c r="P81" i="8" s="1"/>
  <c r="AU61" i="1" s="1"/>
  <c r="P87" i="9"/>
  <c r="BK123" i="9"/>
  <c r="J123" i="9" s="1"/>
  <c r="J62" i="9" s="1"/>
  <c r="T123" i="9"/>
  <c r="T133" i="9"/>
  <c r="R149" i="9"/>
  <c r="P85" i="10"/>
  <c r="P95" i="10"/>
  <c r="R103" i="10"/>
  <c r="R85" i="10"/>
  <c r="BK95" i="10"/>
  <c r="J95" i="10"/>
  <c r="J62" i="10"/>
  <c r="BK103" i="10"/>
  <c r="J103" i="10"/>
  <c r="J63" i="10"/>
  <c r="P89" i="12"/>
  <c r="P80" i="12" s="1"/>
  <c r="AU65" i="1" s="1"/>
  <c r="BK79" i="2"/>
  <c r="J79" i="2"/>
  <c r="J59" i="2" s="1"/>
  <c r="T79" i="2"/>
  <c r="P84" i="3"/>
  <c r="P83" i="3"/>
  <c r="P82" i="3" s="1"/>
  <c r="AU56" i="1" s="1"/>
  <c r="T84" i="3"/>
  <c r="T83" i="3"/>
  <c r="T82" i="3" s="1"/>
  <c r="P82" i="4"/>
  <c r="T82" i="4"/>
  <c r="P139" i="4"/>
  <c r="R139" i="4"/>
  <c r="P94" i="5"/>
  <c r="R94" i="5"/>
  <c r="BK142" i="5"/>
  <c r="J142" i="5" s="1"/>
  <c r="J62" i="5" s="1"/>
  <c r="R142" i="5"/>
  <c r="BK155" i="5"/>
  <c r="J155" i="5" s="1"/>
  <c r="J63" i="5" s="1"/>
  <c r="R155" i="5"/>
  <c r="BK165" i="5"/>
  <c r="J165" i="5" s="1"/>
  <c r="J64" i="5" s="1"/>
  <c r="R165" i="5"/>
  <c r="BK178" i="5"/>
  <c r="J178" i="5" s="1"/>
  <c r="J65" i="5" s="1"/>
  <c r="R178" i="5"/>
  <c r="BK210" i="5"/>
  <c r="J210" i="5" s="1"/>
  <c r="J66" i="5" s="1"/>
  <c r="R210" i="5"/>
  <c r="BK222" i="5"/>
  <c r="J222" i="5" s="1"/>
  <c r="J67" i="5" s="1"/>
  <c r="R222" i="5"/>
  <c r="BK294" i="5"/>
  <c r="J294" i="5" s="1"/>
  <c r="J68" i="5" s="1"/>
  <c r="R294" i="5"/>
  <c r="BK325" i="5"/>
  <c r="J325" i="5" s="1"/>
  <c r="J69" i="5" s="1"/>
  <c r="R325" i="5"/>
  <c r="P333" i="5"/>
  <c r="P332" i="5" s="1"/>
  <c r="T333" i="5"/>
  <c r="T332" i="5"/>
  <c r="BK83" i="6"/>
  <c r="J83" i="6" s="1"/>
  <c r="J61" i="6" s="1"/>
  <c r="R83" i="6"/>
  <c r="R82" i="6"/>
  <c r="R81" i="6" s="1"/>
  <c r="BK93" i="7"/>
  <c r="J93" i="7"/>
  <c r="J61" i="7"/>
  <c r="T93" i="7"/>
  <c r="R129" i="7"/>
  <c r="BK147" i="7"/>
  <c r="J147" i="7"/>
  <c r="J64" i="7" s="1"/>
  <c r="T147" i="7"/>
  <c r="BK190" i="7"/>
  <c r="J190" i="7"/>
  <c r="J66" i="7" s="1"/>
  <c r="T190" i="7"/>
  <c r="P216" i="7"/>
  <c r="T216" i="7"/>
  <c r="R227" i="7"/>
  <c r="R235" i="7"/>
  <c r="R234" i="7"/>
  <c r="BK83" i="8"/>
  <c r="BK82" i="8" s="1"/>
  <c r="R83" i="8"/>
  <c r="R82" i="8" s="1"/>
  <c r="R81" i="8" s="1"/>
  <c r="R87" i="9"/>
  <c r="P123" i="9"/>
  <c r="R123" i="9"/>
  <c r="P133" i="9"/>
  <c r="BK149" i="9"/>
  <c r="J149" i="9"/>
  <c r="J64" i="9" s="1"/>
  <c r="T149" i="9"/>
  <c r="BK85" i="10"/>
  <c r="J85" i="10"/>
  <c r="J61" i="10" s="1"/>
  <c r="R95" i="10"/>
  <c r="T103" i="10"/>
  <c r="BK89" i="12"/>
  <c r="J89" i="12" s="1"/>
  <c r="J60" i="12" s="1"/>
  <c r="R89" i="12"/>
  <c r="R80" i="12"/>
  <c r="P79" i="2"/>
  <c r="AU55" i="1"/>
  <c r="R79" i="2"/>
  <c r="BK84" i="3"/>
  <c r="J84" i="3" s="1"/>
  <c r="J61" i="3" s="1"/>
  <c r="R84" i="3"/>
  <c r="R83" i="3"/>
  <c r="R82" i="3" s="1"/>
  <c r="BK82" i="4"/>
  <c r="J82" i="4"/>
  <c r="J60" i="4"/>
  <c r="R82" i="4"/>
  <c r="R81" i="4"/>
  <c r="BK139" i="4"/>
  <c r="J139" i="4"/>
  <c r="J61" i="4" s="1"/>
  <c r="T139" i="4"/>
  <c r="BK94" i="5"/>
  <c r="J94" i="5"/>
  <c r="J61" i="5" s="1"/>
  <c r="T94" i="5"/>
  <c r="P142" i="5"/>
  <c r="T142" i="5"/>
  <c r="P155" i="5"/>
  <c r="T155" i="5"/>
  <c r="P165" i="5"/>
  <c r="T165" i="5"/>
  <c r="P178" i="5"/>
  <c r="T178" i="5"/>
  <c r="P210" i="5"/>
  <c r="T210" i="5"/>
  <c r="P222" i="5"/>
  <c r="T222" i="5"/>
  <c r="P294" i="5"/>
  <c r="T294" i="5"/>
  <c r="P325" i="5"/>
  <c r="T325" i="5"/>
  <c r="BK333" i="5"/>
  <c r="J333" i="5"/>
  <c r="J71" i="5" s="1"/>
  <c r="R333" i="5"/>
  <c r="R332" i="5"/>
  <c r="P83" i="6"/>
  <c r="P82" i="6" s="1"/>
  <c r="P81" i="6" s="1"/>
  <c r="AU59" i="1" s="1"/>
  <c r="T83" i="6"/>
  <c r="T82" i="6" s="1"/>
  <c r="T81" i="6" s="1"/>
  <c r="R93" i="7"/>
  <c r="P129" i="7"/>
  <c r="P147" i="7"/>
  <c r="BK179" i="7"/>
  <c r="J179" i="7"/>
  <c r="J65" i="7"/>
  <c r="R179" i="7"/>
  <c r="R190" i="7"/>
  <c r="P227" i="7"/>
  <c r="T227" i="7"/>
  <c r="P235" i="7"/>
  <c r="P234" i="7"/>
  <c r="T83" i="8"/>
  <c r="T82" i="8"/>
  <c r="T81" i="8" s="1"/>
  <c r="BK87" i="9"/>
  <c r="T87" i="9"/>
  <c r="T86" i="9"/>
  <c r="T85" i="9" s="1"/>
  <c r="BK133" i="9"/>
  <c r="J133" i="9"/>
  <c r="J63" i="9"/>
  <c r="R133" i="9"/>
  <c r="P149" i="9"/>
  <c r="T85" i="10"/>
  <c r="T84" i="10"/>
  <c r="T83" i="10" s="1"/>
  <c r="T95" i="10"/>
  <c r="P103" i="10"/>
  <c r="T89" i="12"/>
  <c r="T80" i="12" s="1"/>
  <c r="BK160" i="9"/>
  <c r="J160" i="9"/>
  <c r="J65" i="9"/>
  <c r="BK84" i="11"/>
  <c r="J84" i="11"/>
  <c r="J61" i="11"/>
  <c r="BK89" i="11"/>
  <c r="J89" i="11" s="1"/>
  <c r="J62" i="11" s="1"/>
  <c r="BK97" i="3"/>
  <c r="J97" i="3"/>
  <c r="J62" i="3" s="1"/>
  <c r="BK352" i="5"/>
  <c r="J352" i="5"/>
  <c r="J72" i="5"/>
  <c r="BK142" i="7"/>
  <c r="J142" i="7"/>
  <c r="J63" i="7"/>
  <c r="BK254" i="7"/>
  <c r="J254" i="7" s="1"/>
  <c r="J71" i="7" s="1"/>
  <c r="E48" i="12"/>
  <c r="BE87" i="12"/>
  <c r="BE90" i="12"/>
  <c r="F55" i="12"/>
  <c r="J74" i="12"/>
  <c r="BE82" i="12"/>
  <c r="BE83" i="12"/>
  <c r="BE85" i="12"/>
  <c r="J54" i="12"/>
  <c r="BE81" i="12"/>
  <c r="BE84" i="12"/>
  <c r="BE86" i="12"/>
  <c r="BE88" i="12"/>
  <c r="BE94" i="12"/>
  <c r="F55" i="11"/>
  <c r="E72" i="11"/>
  <c r="J78" i="11"/>
  <c r="BE85" i="11"/>
  <c r="BE90" i="11"/>
  <c r="J52" i="11"/>
  <c r="J54" i="10"/>
  <c r="BE86" i="10"/>
  <c r="BE99" i="10"/>
  <c r="BE106" i="10"/>
  <c r="J87" i="9"/>
  <c r="J61" i="9"/>
  <c r="J52" i="10"/>
  <c r="BE93" i="10"/>
  <c r="BE96" i="10"/>
  <c r="BE98" i="10"/>
  <c r="E73" i="10"/>
  <c r="BE89" i="10"/>
  <c r="BE91" i="10"/>
  <c r="BE110" i="10"/>
  <c r="F55" i="10"/>
  <c r="BE104" i="10"/>
  <c r="J52" i="9"/>
  <c r="J54" i="9"/>
  <c r="F82" i="9"/>
  <c r="BE88" i="9"/>
  <c r="BE93" i="9"/>
  <c r="BE95" i="9"/>
  <c r="BE97" i="9"/>
  <c r="BE99" i="9"/>
  <c r="BE101" i="9"/>
  <c r="BE107" i="9"/>
  <c r="BE126" i="9"/>
  <c r="BE150" i="9"/>
  <c r="BE110" i="9"/>
  <c r="BE114" i="9"/>
  <c r="BE136" i="9"/>
  <c r="BE158" i="9"/>
  <c r="E48" i="9"/>
  <c r="BE103" i="9"/>
  <c r="BE124" i="9"/>
  <c r="BE137" i="9"/>
  <c r="BE143" i="9"/>
  <c r="BE117" i="9"/>
  <c r="BE119" i="9"/>
  <c r="BE134" i="9"/>
  <c r="BE141" i="9"/>
  <c r="BE152" i="9"/>
  <c r="BE156" i="9"/>
  <c r="BE161" i="9"/>
  <c r="BK234" i="7"/>
  <c r="J234" i="7"/>
  <c r="J69" i="7"/>
  <c r="J54" i="8"/>
  <c r="J75" i="8"/>
  <c r="BE88" i="8"/>
  <c r="BE98" i="8"/>
  <c r="BE105" i="8"/>
  <c r="BE108" i="8"/>
  <c r="E48" i="8"/>
  <c r="F55" i="8"/>
  <c r="BE86" i="8"/>
  <c r="BE101" i="8"/>
  <c r="BE106" i="8"/>
  <c r="BE84" i="8"/>
  <c r="BE96" i="8"/>
  <c r="BE92" i="8"/>
  <c r="BE107" i="8"/>
  <c r="E48" i="7"/>
  <c r="J85" i="7"/>
  <c r="BE102" i="7"/>
  <c r="BE110" i="7"/>
  <c r="BE184" i="7"/>
  <c r="BE195" i="7"/>
  <c r="BE215" i="7"/>
  <c r="BE217" i="7"/>
  <c r="BE236" i="7"/>
  <c r="BE249" i="7"/>
  <c r="J54" i="7"/>
  <c r="BE100" i="7"/>
  <c r="BE115" i="7"/>
  <c r="BE130" i="7"/>
  <c r="BE138" i="7"/>
  <c r="BE143" i="7"/>
  <c r="BE152" i="7"/>
  <c r="BE156" i="7"/>
  <c r="BE159" i="7"/>
  <c r="BE163" i="7"/>
  <c r="BE168" i="7"/>
  <c r="BE177" i="7"/>
  <c r="BE206" i="7"/>
  <c r="BE219" i="7"/>
  <c r="BE245" i="7"/>
  <c r="BE255" i="7"/>
  <c r="F55" i="7"/>
  <c r="BE96" i="7"/>
  <c r="BE117" i="7"/>
  <c r="BE123" i="7"/>
  <c r="BE134" i="7"/>
  <c r="BE165" i="7"/>
  <c r="BE174" i="7"/>
  <c r="BE178" i="7"/>
  <c r="BE191" i="7"/>
  <c r="BE199" i="7"/>
  <c r="BE208" i="7"/>
  <c r="BE232" i="7"/>
  <c r="BE241" i="7"/>
  <c r="BE94" i="7"/>
  <c r="BE98" i="7"/>
  <c r="BE106" i="7"/>
  <c r="BE113" i="7"/>
  <c r="BE119" i="7"/>
  <c r="BE121" i="7"/>
  <c r="BE125" i="7"/>
  <c r="BE148" i="7"/>
  <c r="BE171" i="7"/>
  <c r="BE180" i="7"/>
  <c r="BE210" i="7"/>
  <c r="BE223" i="7"/>
  <c r="BE228" i="7"/>
  <c r="BE230" i="7"/>
  <c r="E48" i="6"/>
  <c r="J52" i="6"/>
  <c r="F55" i="6"/>
  <c r="BE92" i="6"/>
  <c r="BE106" i="6"/>
  <c r="BK93" i="5"/>
  <c r="BK92" i="5" s="1"/>
  <c r="J92" i="5" s="1"/>
  <c r="J59" i="5" s="1"/>
  <c r="BK332" i="5"/>
  <c r="J332" i="5" s="1"/>
  <c r="J70" i="5" s="1"/>
  <c r="J54" i="6"/>
  <c r="BE84" i="6"/>
  <c r="BE98" i="6"/>
  <c r="BE104" i="6"/>
  <c r="BE105" i="6"/>
  <c r="BE86" i="6"/>
  <c r="BE88" i="6"/>
  <c r="BE96" i="6"/>
  <c r="BE101" i="6"/>
  <c r="BE107" i="6"/>
  <c r="J54" i="5"/>
  <c r="BE95" i="5"/>
  <c r="BE124" i="5"/>
  <c r="BE128" i="5"/>
  <c r="BE132" i="5"/>
  <c r="BE190" i="5"/>
  <c r="BE229" i="5"/>
  <c r="BE236" i="5"/>
  <c r="BE263" i="5"/>
  <c r="BE283" i="5"/>
  <c r="BE295" i="5"/>
  <c r="BE301" i="5"/>
  <c r="BE317" i="5"/>
  <c r="BE326" i="5"/>
  <c r="BK81" i="4"/>
  <c r="J81" i="4"/>
  <c r="J59" i="4" s="1"/>
  <c r="E48" i="5"/>
  <c r="F55" i="5"/>
  <c r="BE106" i="5"/>
  <c r="BE108" i="5"/>
  <c r="BE110" i="5"/>
  <c r="BE130" i="5"/>
  <c r="BE143" i="5"/>
  <c r="BE176" i="5"/>
  <c r="BE183" i="5"/>
  <c r="BE194" i="5"/>
  <c r="BE202" i="5"/>
  <c r="BE211" i="5"/>
  <c r="BE223" i="5"/>
  <c r="BE259" i="5"/>
  <c r="BE279" i="5"/>
  <c r="BE305" i="5"/>
  <c r="J86" i="5"/>
  <c r="BE97" i="5"/>
  <c r="BE102" i="5"/>
  <c r="BE104" i="5"/>
  <c r="BE112" i="5"/>
  <c r="BE116" i="5"/>
  <c r="BE120" i="5"/>
  <c r="BE122" i="5"/>
  <c r="BE126" i="5"/>
  <c r="BE136" i="5"/>
  <c r="BE140" i="5"/>
  <c r="BE147" i="5"/>
  <c r="BE156" i="5"/>
  <c r="BE161" i="5"/>
  <c r="BE166" i="5"/>
  <c r="BE170" i="5"/>
  <c r="BE179" i="5"/>
  <c r="BE196" i="5"/>
  <c r="BE199" i="5"/>
  <c r="BE205" i="5"/>
  <c r="BE208" i="5"/>
  <c r="BE209" i="5"/>
  <c r="BE215" i="5"/>
  <c r="BE227" i="5"/>
  <c r="BE240" i="5"/>
  <c r="BE247" i="5"/>
  <c r="BE251" i="5"/>
  <c r="BE261" i="5"/>
  <c r="BE267" i="5"/>
  <c r="BE286" i="5"/>
  <c r="BE311" i="5"/>
  <c r="BE313" i="5"/>
  <c r="BE321" i="5"/>
  <c r="BE328" i="5"/>
  <c r="BE330" i="5"/>
  <c r="BE334" i="5"/>
  <c r="BE339" i="5"/>
  <c r="BE347" i="5"/>
  <c r="BE134" i="5"/>
  <c r="BE151" i="5"/>
  <c r="BE187" i="5"/>
  <c r="BE233" i="5"/>
  <c r="BE255" i="5"/>
  <c r="BE275" i="5"/>
  <c r="BE290" i="5"/>
  <c r="BE299" i="5"/>
  <c r="BE307" i="5"/>
  <c r="BE343" i="5"/>
  <c r="BE353" i="5"/>
  <c r="F55" i="4"/>
  <c r="BE97" i="4"/>
  <c r="BE104" i="4"/>
  <c r="BE106" i="4"/>
  <c r="BE109" i="4"/>
  <c r="BE143" i="4"/>
  <c r="BE149" i="4"/>
  <c r="BE152" i="4"/>
  <c r="BE155" i="4"/>
  <c r="BE165" i="4"/>
  <c r="BE166" i="4"/>
  <c r="BE168" i="4"/>
  <c r="BE177" i="4"/>
  <c r="BE183" i="4"/>
  <c r="E48" i="4"/>
  <c r="BE87" i="4"/>
  <c r="BE94" i="4"/>
  <c r="BE103" i="4"/>
  <c r="BE110" i="4"/>
  <c r="BE146" i="4"/>
  <c r="BE158" i="4"/>
  <c r="BE162" i="4"/>
  <c r="BE163" i="4"/>
  <c r="BE164" i="4"/>
  <c r="BE180" i="4"/>
  <c r="BE189" i="4"/>
  <c r="BE195" i="4"/>
  <c r="BE198" i="4"/>
  <c r="BE200" i="4"/>
  <c r="J54" i="4"/>
  <c r="BE91" i="4"/>
  <c r="BE107" i="4"/>
  <c r="BE113" i="4"/>
  <c r="BE117" i="4"/>
  <c r="BE120" i="4"/>
  <c r="BE123" i="4"/>
  <c r="BE126" i="4"/>
  <c r="BE129" i="4"/>
  <c r="BE133" i="4"/>
  <c r="BE161" i="4"/>
  <c r="BE171" i="4"/>
  <c r="BE174" i="4"/>
  <c r="J52" i="4"/>
  <c r="BE83" i="4"/>
  <c r="BE100" i="4"/>
  <c r="BE105" i="4"/>
  <c r="BE108" i="4"/>
  <c r="BE136" i="4"/>
  <c r="BE140" i="4"/>
  <c r="BE167" i="4"/>
  <c r="BE186" i="4"/>
  <c r="BE193" i="4"/>
  <c r="BE194" i="4"/>
  <c r="E48" i="3"/>
  <c r="J52" i="3"/>
  <c r="J54" i="3"/>
  <c r="F55" i="3"/>
  <c r="BE85" i="3"/>
  <c r="BE91" i="3"/>
  <c r="BE94" i="3"/>
  <c r="BE98" i="3"/>
  <c r="BE118" i="2"/>
  <c r="BE125" i="2"/>
  <c r="BE128" i="2"/>
  <c r="BE135" i="2"/>
  <c r="BE138" i="2"/>
  <c r="BE165" i="2"/>
  <c r="J52" i="2"/>
  <c r="F55" i="2"/>
  <c r="J75" i="2"/>
  <c r="BE90" i="2"/>
  <c r="BE96" i="2"/>
  <c r="BE109" i="2"/>
  <c r="BE115" i="2"/>
  <c r="BE122" i="2"/>
  <c r="BE141" i="2"/>
  <c r="BE146" i="2"/>
  <c r="BE167" i="2"/>
  <c r="BE169" i="2"/>
  <c r="BE180" i="2"/>
  <c r="BE182" i="2"/>
  <c r="BE184" i="2"/>
  <c r="BE202" i="2"/>
  <c r="BE209" i="2"/>
  <c r="BE212" i="2"/>
  <c r="BE214" i="2"/>
  <c r="BE220" i="2"/>
  <c r="BE224" i="2"/>
  <c r="BE230" i="2"/>
  <c r="E48" i="2"/>
  <c r="BE80" i="2"/>
  <c r="BE84" i="2"/>
  <c r="BE112" i="2"/>
  <c r="BE132" i="2"/>
  <c r="BE152" i="2"/>
  <c r="BE171" i="2"/>
  <c r="BE178" i="2"/>
  <c r="BE185" i="2"/>
  <c r="BE188" i="2"/>
  <c r="BE191" i="2"/>
  <c r="BE195" i="2"/>
  <c r="BE198" i="2"/>
  <c r="BE217" i="2"/>
  <c r="BE87" i="2"/>
  <c r="BE93" i="2"/>
  <c r="BE99" i="2"/>
  <c r="BE102" i="2"/>
  <c r="BE103" i="2"/>
  <c r="BE106" i="2"/>
  <c r="BE143" i="2"/>
  <c r="BE147" i="2"/>
  <c r="BE163" i="2"/>
  <c r="BE173" i="2"/>
  <c r="BE228" i="2"/>
  <c r="J34" i="2"/>
  <c r="AW55" i="1" s="1"/>
  <c r="J34" i="3"/>
  <c r="AW56" i="1" s="1"/>
  <c r="J30" i="2"/>
  <c r="F37" i="3"/>
  <c r="BD56" i="1"/>
  <c r="J34" i="4"/>
  <c r="AW57" i="1"/>
  <c r="F34" i="5"/>
  <c r="BA58" i="1"/>
  <c r="J34" i="5"/>
  <c r="AW58" i="1"/>
  <c r="F37" i="6"/>
  <c r="BD59" i="1" s="1"/>
  <c r="F34" i="7"/>
  <c r="BA60" i="1"/>
  <c r="F36" i="7"/>
  <c r="BC60" i="1" s="1"/>
  <c r="F37" i="9"/>
  <c r="BD62" i="1"/>
  <c r="F37" i="10"/>
  <c r="BD63" i="1" s="1"/>
  <c r="F35" i="11"/>
  <c r="BB64" i="1"/>
  <c r="F37" i="11"/>
  <c r="BD64" i="1" s="1"/>
  <c r="J34" i="12"/>
  <c r="AW65" i="1"/>
  <c r="F37" i="2"/>
  <c r="BD55" i="1" s="1"/>
  <c r="F36" i="2"/>
  <c r="BC55" i="1"/>
  <c r="F36" i="4"/>
  <c r="BC57" i="1" s="1"/>
  <c r="F36" i="5"/>
  <c r="BC58" i="1"/>
  <c r="F35" i="6"/>
  <c r="BB59" i="1" s="1"/>
  <c r="J34" i="6"/>
  <c r="AW59" i="1"/>
  <c r="F37" i="7"/>
  <c r="BD60" i="1" s="1"/>
  <c r="F36" i="8"/>
  <c r="BC61" i="1" s="1"/>
  <c r="F37" i="8"/>
  <c r="BD61" i="1"/>
  <c r="F36" i="9"/>
  <c r="BC62" i="1" s="1"/>
  <c r="F35" i="9"/>
  <c r="BB62" i="1"/>
  <c r="J34" i="11"/>
  <c r="AW64" i="1" s="1"/>
  <c r="F36" i="11"/>
  <c r="BC64" i="1"/>
  <c r="F35" i="12"/>
  <c r="BB65" i="1" s="1"/>
  <c r="F37" i="12"/>
  <c r="BD65" i="1"/>
  <c r="F34" i="2"/>
  <c r="BA55" i="1" s="1"/>
  <c r="F34" i="3"/>
  <c r="BA56" i="1"/>
  <c r="F36" i="3"/>
  <c r="BC56" i="1" s="1"/>
  <c r="F37" i="4"/>
  <c r="BD57" i="1"/>
  <c r="F35" i="4"/>
  <c r="BB57" i="1" s="1"/>
  <c r="F37" i="5"/>
  <c r="BD58" i="1"/>
  <c r="F36" i="6"/>
  <c r="BC59" i="1" s="1"/>
  <c r="J34" i="7"/>
  <c r="AW60" i="1"/>
  <c r="F34" i="8"/>
  <c r="BA61" i="1" s="1"/>
  <c r="F35" i="8"/>
  <c r="BB61" i="1"/>
  <c r="J34" i="9"/>
  <c r="AW62" i="1" s="1"/>
  <c r="F34" i="10"/>
  <c r="BA63" i="1"/>
  <c r="F36" i="10"/>
  <c r="BC63" i="1" s="1"/>
  <c r="F34" i="11"/>
  <c r="BA64" i="1"/>
  <c r="F34" i="12"/>
  <c r="BA65" i="1" s="1"/>
  <c r="F35" i="2"/>
  <c r="BB55" i="1" s="1"/>
  <c r="F35" i="3"/>
  <c r="BB56" i="1"/>
  <c r="F34" i="4"/>
  <c r="BA57" i="1" s="1"/>
  <c r="F35" i="5"/>
  <c r="BB58" i="1"/>
  <c r="F34" i="6"/>
  <c r="BA59" i="1" s="1"/>
  <c r="F35" i="7"/>
  <c r="BB60" i="1"/>
  <c r="J34" i="8"/>
  <c r="AW61" i="1" s="1"/>
  <c r="F34" i="9"/>
  <c r="BA62" i="1"/>
  <c r="J34" i="10"/>
  <c r="AW63" i="1" s="1"/>
  <c r="F35" i="10"/>
  <c r="BB63" i="1"/>
  <c r="F36" i="12"/>
  <c r="BC65" i="1" s="1"/>
  <c r="BK81" i="8" l="1"/>
  <c r="J81" i="8" s="1"/>
  <c r="J30" i="8" s="1"/>
  <c r="J82" i="8"/>
  <c r="J60" i="8" s="1"/>
  <c r="BK83" i="3"/>
  <c r="J83" i="3" s="1"/>
  <c r="J60" i="3" s="1"/>
  <c r="J83" i="8"/>
  <c r="J61" i="8" s="1"/>
  <c r="BK80" i="12"/>
  <c r="J80" i="12" s="1"/>
  <c r="J30" i="12" s="1"/>
  <c r="BK82" i="6"/>
  <c r="BK81" i="6" s="1"/>
  <c r="J81" i="6" s="1"/>
  <c r="J30" i="6" s="1"/>
  <c r="R93" i="5"/>
  <c r="R92" i="5"/>
  <c r="T81" i="4"/>
  <c r="P92" i="7"/>
  <c r="P91" i="7" s="1"/>
  <c r="AU60" i="1" s="1"/>
  <c r="R92" i="7"/>
  <c r="R91" i="7"/>
  <c r="T92" i="7"/>
  <c r="T91" i="7"/>
  <c r="P81" i="4"/>
  <c r="AU57" i="1"/>
  <c r="R84" i="10"/>
  <c r="R83" i="10"/>
  <c r="P86" i="9"/>
  <c r="P85" i="9"/>
  <c r="AU62" i="1"/>
  <c r="R86" i="9"/>
  <c r="R85" i="9" s="1"/>
  <c r="P93" i="5"/>
  <c r="P92" i="5" s="1"/>
  <c r="AU58" i="1" s="1"/>
  <c r="P84" i="10"/>
  <c r="P83" i="10"/>
  <c r="AU63" i="1" s="1"/>
  <c r="BK86" i="9"/>
  <c r="J86" i="9" s="1"/>
  <c r="J60" i="9" s="1"/>
  <c r="T93" i="5"/>
  <c r="T92" i="5" s="1"/>
  <c r="AG65" i="1"/>
  <c r="BK84" i="10"/>
  <c r="J84" i="10"/>
  <c r="J60" i="10" s="1"/>
  <c r="J59" i="12"/>
  <c r="BK83" i="11"/>
  <c r="J83" i="11"/>
  <c r="J60" i="11" s="1"/>
  <c r="BK92" i="7"/>
  <c r="J92" i="7"/>
  <c r="J60" i="7"/>
  <c r="AG61" i="1"/>
  <c r="J59" i="8"/>
  <c r="AG59" i="1"/>
  <c r="J59" i="6"/>
  <c r="J82" i="6"/>
  <c r="J60" i="6" s="1"/>
  <c r="J93" i="5"/>
  <c r="J60" i="5"/>
  <c r="BK82" i="3"/>
  <c r="J82" i="3" s="1"/>
  <c r="J59" i="3" s="1"/>
  <c r="AG55" i="1"/>
  <c r="F33" i="3"/>
  <c r="AZ56" i="1" s="1"/>
  <c r="J33" i="4"/>
  <c r="AV57" i="1" s="1"/>
  <c r="AT57" i="1" s="1"/>
  <c r="J30" i="5"/>
  <c r="AG58" i="1"/>
  <c r="F33" i="6"/>
  <c r="AZ59" i="1"/>
  <c r="F33" i="7"/>
  <c r="AZ60" i="1" s="1"/>
  <c r="J33" i="8"/>
  <c r="AV61" i="1" s="1"/>
  <c r="AT61" i="1" s="1"/>
  <c r="AN61" i="1" s="1"/>
  <c r="F33" i="10"/>
  <c r="AZ63" i="1" s="1"/>
  <c r="F33" i="11"/>
  <c r="AZ64" i="1"/>
  <c r="J33" i="12"/>
  <c r="AV65" i="1" s="1"/>
  <c r="AT65" i="1" s="1"/>
  <c r="AN65" i="1" s="1"/>
  <c r="BD54" i="1"/>
  <c r="W33" i="1" s="1"/>
  <c r="J33" i="3"/>
  <c r="AV56" i="1"/>
  <c r="AT56" i="1" s="1"/>
  <c r="F33" i="4"/>
  <c r="AZ57" i="1"/>
  <c r="J33" i="6"/>
  <c r="AV59" i="1" s="1"/>
  <c r="AT59" i="1" s="1"/>
  <c r="AN59" i="1" s="1"/>
  <c r="J33" i="7"/>
  <c r="AV60" i="1" s="1"/>
  <c r="AT60" i="1" s="1"/>
  <c r="F33" i="8"/>
  <c r="AZ61" i="1"/>
  <c r="F33" i="9"/>
  <c r="AZ62" i="1" s="1"/>
  <c r="BB54" i="1"/>
  <c r="AX54" i="1"/>
  <c r="J33" i="2"/>
  <c r="AV55" i="1" s="1"/>
  <c r="AT55" i="1" s="1"/>
  <c r="AN55" i="1" s="1"/>
  <c r="J30" i="4"/>
  <c r="AG57" i="1" s="1"/>
  <c r="F33" i="5"/>
  <c r="AZ58" i="1"/>
  <c r="J33" i="9"/>
  <c r="AV62" i="1" s="1"/>
  <c r="AT62" i="1" s="1"/>
  <c r="F33" i="12"/>
  <c r="AZ65" i="1" s="1"/>
  <c r="F33" i="2"/>
  <c r="AZ55" i="1"/>
  <c r="J33" i="5"/>
  <c r="AV58" i="1" s="1"/>
  <c r="AT58" i="1" s="1"/>
  <c r="J33" i="10"/>
  <c r="AV63" i="1"/>
  <c r="AT63" i="1" s="1"/>
  <c r="J33" i="11"/>
  <c r="AV64" i="1"/>
  <c r="AT64" i="1"/>
  <c r="BA54" i="1"/>
  <c r="W30" i="1" s="1"/>
  <c r="BC54" i="1"/>
  <c r="W32" i="1"/>
  <c r="BK91" i="7" l="1"/>
  <c r="J91" i="7"/>
  <c r="J59" i="7"/>
  <c r="BK82" i="11"/>
  <c r="J82" i="11" s="1"/>
  <c r="J59" i="11" s="1"/>
  <c r="BK85" i="9"/>
  <c r="J85" i="9" s="1"/>
  <c r="J59" i="9" s="1"/>
  <c r="BK83" i="10"/>
  <c r="J83" i="10"/>
  <c r="J39" i="12"/>
  <c r="J39" i="8"/>
  <c r="AN58" i="1"/>
  <c r="J39" i="6"/>
  <c r="AN57" i="1"/>
  <c r="J39" i="5"/>
  <c r="J39" i="4"/>
  <c r="J39" i="2"/>
  <c r="AU54" i="1"/>
  <c r="W31" i="1"/>
  <c r="AW54" i="1"/>
  <c r="AK30" i="1"/>
  <c r="J30" i="3"/>
  <c r="AG56" i="1" s="1"/>
  <c r="J30" i="10"/>
  <c r="AG63" i="1"/>
  <c r="J30" i="7"/>
  <c r="AG60" i="1" s="1"/>
  <c r="AN60" i="1" s="1"/>
  <c r="AY54" i="1"/>
  <c r="AZ54" i="1"/>
  <c r="AV54" i="1" s="1"/>
  <c r="AK29" i="1" s="1"/>
  <c r="J39" i="10" l="1"/>
  <c r="J59" i="10"/>
  <c r="J39" i="7"/>
  <c r="J39" i="3"/>
  <c r="AN56" i="1"/>
  <c r="AN63" i="1"/>
  <c r="J30" i="9"/>
  <c r="AG62" i="1"/>
  <c r="AN62" i="1" s="1"/>
  <c r="J30" i="11"/>
  <c r="AG64" i="1"/>
  <c r="W29" i="1"/>
  <c r="AT54" i="1"/>
  <c r="J39" i="11" l="1"/>
  <c r="J39" i="9"/>
  <c r="AN64" i="1"/>
  <c r="AG54" i="1"/>
  <c r="AK26" i="1" s="1"/>
  <c r="AK35" i="1" s="1"/>
  <c r="AN54" i="1" l="1"/>
</calcChain>
</file>

<file path=xl/sharedStrings.xml><?xml version="1.0" encoding="utf-8"?>
<sst xmlns="http://schemas.openxmlformats.org/spreadsheetml/2006/main" count="10412" uniqueCount="1044">
  <si>
    <t>Export Komplet</t>
  </si>
  <si>
    <t>VZ</t>
  </si>
  <si>
    <t>2.0</t>
  </si>
  <si>
    <t>ZAMOK</t>
  </si>
  <si>
    <t>False</t>
  </si>
  <si>
    <t>{d441f9cf-023e-48ee-9e9f-eed6a4165f90}</t>
  </si>
  <si>
    <t>0,01</t>
  </si>
  <si>
    <t>21</t>
  </si>
  <si>
    <t>15</t>
  </si>
  <si>
    <t>REKAPITULACE ZAKÁZKY</t>
  </si>
  <si>
    <t>v ---  níže se nacházejí doplnkové a pomocné údaje k sestavám  --- v</t>
  </si>
  <si>
    <t>Návod na vyplnění</t>
  </si>
  <si>
    <t>0,001</t>
  </si>
  <si>
    <t>Kód:</t>
  </si>
  <si>
    <t>2022_12_23</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</si>
  <si>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</si>
  <si>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</si>
  <si>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Kunčice n. L. - Hostinné</t>
  </si>
  <si>
    <t>KSO:</t>
  </si>
  <si>
    <t>824 2</t>
  </si>
  <si>
    <t>CC-CZ:</t>
  </si>
  <si>
    <t>212</t>
  </si>
  <si>
    <t>Místo:</t>
  </si>
  <si>
    <t>TÚ Kunčice n. L. - Hostinné</t>
  </si>
  <si>
    <t>Datum:</t>
  </si>
  <si>
    <t>23. 12. 2022</t>
  </si>
  <si>
    <t>Zadavatel:</t>
  </si>
  <si>
    <t>IČ:</t>
  </si>
  <si>
    <t/>
  </si>
  <si>
    <t>Správa železnic, s.o.</t>
  </si>
  <si>
    <t>DIČ:</t>
  </si>
  <si>
    <t>Uchazeč:</t>
  </si>
  <si>
    <t>Vyplň údaj</t>
  </si>
  <si>
    <t>Projektant:</t>
  </si>
  <si>
    <t xml:space="preserve"> </t>
  </si>
  <si>
    <t>True</t>
  </si>
  <si>
    <t>Zpracovatel:</t>
  </si>
  <si>
    <t>ST Hradec Králové</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</si>
  <si>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</si>
  <si>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</si>
  <si>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</si>
  <si>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</si>
  <si>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</si>
  <si>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</si>
  <si>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</si>
  <si>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</si>
  <si>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</si>
  <si>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</si>
  <si>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</si>
  <si>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</si>
  <si>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</si>
  <si>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</si>
  <si>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</si>
  <si>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</si>
  <si>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</si>
  <si>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</si>
  <si>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</si>
  <si>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</si>
  <si>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</si>
  <si>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</si>
  <si>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</si>
  <si>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</si>
  <si>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</si>
  <si>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</si>
  <si>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</si>
  <si>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</si>
  <si>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</si>
  <si>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</si>
  <si>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</si>
  <si>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</si>
  <si>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</si>
  <si>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</si>
  <si>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</si>
  <si>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</si>
  <si>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</si>
  <si>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</si>
  <si>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</si>
  <si>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</si>
  <si>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</si>
  <si>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</si>
  <si>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Železniční svršek</t>
  </si>
  <si>
    <t>STA</t>
  </si>
  <si>
    <t>1</t>
  </si>
  <si>
    <t>{e2444863-50c5-4c93-99df-d726b2e40b8e}</t>
  </si>
  <si>
    <t>2</t>
  </si>
  <si>
    <t>SO 1.1</t>
  </si>
  <si>
    <t>Úprava GPK v předpolí mostů v km 100,174 a 100,468</t>
  </si>
  <si>
    <t>{5779db10-7f00-47d3-9596-74f466cb4d49}</t>
  </si>
  <si>
    <t>SO 02</t>
  </si>
  <si>
    <t>Oprava konstrukce železničních přejezdů</t>
  </si>
  <si>
    <t>{e8811fa8-ebbe-4d11-8900-d92c61aa2c2a}</t>
  </si>
  <si>
    <t>SO 03.1.1</t>
  </si>
  <si>
    <t>Most v km 100,174 - Stavební část</t>
  </si>
  <si>
    <t>{c88786de-4923-4029-bad9-2b65c94e9fdc}</t>
  </si>
  <si>
    <t>SO 03.1.2</t>
  </si>
  <si>
    <t>Most v km 100,174 - Železniční svršek</t>
  </si>
  <si>
    <t>{d083e0ae-3510-48ac-82b7-a3f4035ea943}</t>
  </si>
  <si>
    <t>SO 03.2.1</t>
  </si>
  <si>
    <t>Most v km 100,468 - Stavební část</t>
  </si>
  <si>
    <t>{7661e7cb-23c4-4849-8800-c3bef137ed51}</t>
  </si>
  <si>
    <t>SO 03.2.2</t>
  </si>
  <si>
    <t>Most v km 100,468 - Železniční svršek</t>
  </si>
  <si>
    <t>{06b09b2c-c31a-49d9-ae22-4bca59f21b64}</t>
  </si>
  <si>
    <t>SO 03.3.1</t>
  </si>
  <si>
    <t>Propustek v km 97,762 - Stavební část</t>
  </si>
  <si>
    <t>{49efbe45-aef8-42f5-ae9b-b0b9c0acdb9f}</t>
  </si>
  <si>
    <t>SO 03.3.2</t>
  </si>
  <si>
    <t>Propustek v km 97,762 - Železniční svršek</t>
  </si>
  <si>
    <t>{31394f40-892f-4588-a154-ad6d15261632}</t>
  </si>
  <si>
    <t>MO</t>
  </si>
  <si>
    <t>Materiál objednatele - NEOCEŇOVAT</t>
  </si>
  <si>
    <t>{ee3df435-0ed5-4bba-ac35-a1237cda87b8}</t>
  </si>
  <si>
    <t>VON</t>
  </si>
  <si>
    <t>Vedlejší a ostatní náklady</t>
  </si>
  <si>
    <t>{8bb9d4f5-c92c-46b0-b749-d44fdfee0420}</t>
  </si>
  <si>
    <t>KRYCÍ LIST SOUPISU PRACÍ</t>
  </si>
  <si>
    <t>Objekt:</t>
  </si>
  <si>
    <t>SO 01 - Železniční svršek</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</si>
  <si>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</si>
  <si>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</si>
  <si>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</si>
  <si>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</si>
  <si>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</si>
  <si>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</si>
  <si>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</si>
  <si>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</si>
  <si>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</si>
  <si>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</si>
  <si>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</si>
  <si>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</si>
  <si>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</si>
  <si>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</si>
  <si>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</si>
  <si>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</si>
  <si>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</si>
  <si>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</si>
  <si>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</si>
  <si>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</si>
  <si>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kus</t>
  </si>
  <si>
    <t>Sborník UOŽI 01 2023</t>
  </si>
  <si>
    <t>4</t>
  </si>
  <si>
    <t>ROZPOCET</t>
  </si>
  <si>
    <t>VV</t>
  </si>
  <si>
    <t>dle ZD, km 97,360-99,725; ZAOKR.NAHORU(2365/0,611;1)=3871 ks</t>
  </si>
  <si>
    <t>3871</t>
  </si>
  <si>
    <t>Součet</t>
  </si>
  <si>
    <t>M</t>
  </si>
  <si>
    <t>R9556140030</t>
  </si>
  <si>
    <t>Pražec betonový příčný vystrojený včetně kompletů pro kolejnice tv. 49E1, bezpodkladnicový, upevnění W14, min. hmotnost 270 kg, délka 2,6 m, úklon ložné plochy 1:40, vystrojený včetně kompletů, pro tratě se jmenovitým rozchodem koleje 1435 mm. Pro pražec jsou vydané platné technické podmínky dodací, nebo byl schválen pro provozní ověřování vydané Správou železnic, státní organizace</t>
  </si>
  <si>
    <t>8</t>
  </si>
  <si>
    <t>-1616353746</t>
  </si>
  <si>
    <t>3871"ZAOKR.NAHORU(2365/0,611;1)=3871 ks;</t>
  </si>
  <si>
    <t>3</t>
  </si>
  <si>
    <t>5907050120</t>
  </si>
  <si>
    <t>Dělení kolejnic kyslíkem, soustavy S49 nebo T. Poznámka: 1. V cenách jsou započteny náklady na manipulaci, podložení, označení a provedení řezu kolejnice.</t>
  </si>
  <si>
    <t>6</t>
  </si>
  <si>
    <t>192"ZAOKR.NAHORU(2*2365/25;1)</t>
  </si>
  <si>
    <t>5907010035</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</si>
  <si>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</si>
  <si>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m</t>
  </si>
  <si>
    <t>36"dle ZD;  km 97,675 2 ks; km 98,315 2 ks; km 98,540 2 ks; 98,980 2 ks; km 99,725 2 ks; 10*3,6"</t>
  </si>
  <si>
    <t>5</t>
  </si>
  <si>
    <t>5907025016</t>
  </si>
  <si>
    <t>Výměna kolejnicových pásů stávající upevnění,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</si>
  <si>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10</t>
  </si>
  <si>
    <t>4730-36"dle ZD, km 97,360-99,725;  2*2365</t>
  </si>
  <si>
    <t>5957104035</t>
  </si>
  <si>
    <t>Kolejnicové pásy třídy R260 tv. 49 E1 délky 120 metrů</t>
  </si>
  <si>
    <t>818166899</t>
  </si>
  <si>
    <t>40"ZAOKR.NAHORU(2*2365/120;1)=40 ks; včetně přepravy na místo stavby</t>
  </si>
  <si>
    <t>7</t>
  </si>
  <si>
    <t>5906105020</t>
  </si>
  <si>
    <t>Demontáž pražce betonový. Poznámka: 1. V cenách jsou započteny náklady na manipulaci, demontáž, odstrojení do součástí a uložení pražců.</t>
  </si>
  <si>
    <t>16</t>
  </si>
  <si>
    <t>3871"2365/0,611</t>
  </si>
  <si>
    <t>5957134010</t>
  </si>
  <si>
    <t>Lepený izolovaný styk tv. S49 s tepelně zpracovanou hlavou délky 3,60 m</t>
  </si>
  <si>
    <t>1146008966</t>
  </si>
  <si>
    <t>9</t>
  </si>
  <si>
    <t>5999005010</t>
  </si>
  <si>
    <t>Třídění spojovacích a upevňovacích součástí. Poznámka: 1. V cenách jsou započteny náklady na manipulaci, vytřídění a uložení materiálu na úložiště nebo do skladu.</t>
  </si>
  <si>
    <t>t</t>
  </si>
  <si>
    <t>18</t>
  </si>
  <si>
    <t>92,904"3871*0,024=92,904</t>
  </si>
  <si>
    <t>5999005020</t>
  </si>
  <si>
    <t>Třídění pražců a kolejnicových podpor. Poznámka: 1. V cenách jsou započteny náklady na manipulaci, vytřídění a uložení materiálu na úložiště nebo do skladu.</t>
  </si>
  <si>
    <t>20</t>
  </si>
  <si>
    <t>890,33"ZAOKR.NAHORU(3871*0,23)</t>
  </si>
  <si>
    <t>11</t>
  </si>
  <si>
    <t>5999005030</t>
  </si>
  <si>
    <t>Třídění kolejnic. Poznámka: 1. V cenách jsou započteny náklady na manipulaci, vytřídění a uložení materiálu na úložiště nebo do skladu.</t>
  </si>
  <si>
    <t>22</t>
  </si>
  <si>
    <t>233,6147"2*2365*0,04939</t>
  </si>
  <si>
    <t>12</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</si>
  <si>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</si>
  <si>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</si>
  <si>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km</t>
  </si>
  <si>
    <t>24</t>
  </si>
  <si>
    <t>2,340"dle ZD, km 97,360-99,700;  2,340 km</t>
  </si>
  <si>
    <t>13</t>
  </si>
  <si>
    <t>5905035010</t>
  </si>
  <si>
    <t>Výměna KL malou těžící mechanizací mimo lavičku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</si>
  <si>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m3</t>
  </si>
  <si>
    <t>26</t>
  </si>
  <si>
    <t>25"dle ZD, km 99,700-99,725;  25*1=25 m3</t>
  </si>
  <si>
    <t>14</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</si>
  <si>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</si>
  <si>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</si>
  <si>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m2</t>
  </si>
  <si>
    <t>28</t>
  </si>
  <si>
    <t>3074,5"dle ZD, km 97,360-99,725;  2365*1,3=3074,5 m2</t>
  </si>
  <si>
    <t>-20"odpočet přejezd;  2*10=20 m</t>
  </si>
  <si>
    <t>5915015010</t>
  </si>
  <si>
    <t>Svahování zemního tělesa železničního spodku v náspu. Poznámka: 1. V cenách jsou započteny náklady na svahování železničního tělesa a uložení výzisku na terén nebo naložení na dopravní prostředek.</t>
  </si>
  <si>
    <t>32</t>
  </si>
  <si>
    <t>1600"odhad, urovnání 50% výzisku z SČ a stezek na pozemku OŘ</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</si>
  <si>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</si>
  <si>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</si>
  <si>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34</t>
  </si>
  <si>
    <t>2,365*1000*1,911*0,3</t>
  </si>
  <si>
    <t>17</t>
  </si>
  <si>
    <t>5955101000</t>
  </si>
  <si>
    <t>Kamenivo drcené štěrk frakce 31,5/63 třídy BI</t>
  </si>
  <si>
    <t>36</t>
  </si>
  <si>
    <t>2,365*1000*1,911*0,3*1,8</t>
  </si>
  <si>
    <t>25*1,8</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</si>
  <si>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</si>
  <si>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</si>
  <si>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</si>
  <si>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40</t>
  </si>
  <si>
    <t>42"2370/120*2+2</t>
  </si>
  <si>
    <t>19</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</si>
  <si>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</si>
  <si>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</si>
  <si>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42</t>
  </si>
  <si>
    <t>12"odhad, napínání po 400 m</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</si>
  <si>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</si>
  <si>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</si>
  <si>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44</t>
  </si>
  <si>
    <t>4730+60+60</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</si>
  <si>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</si>
  <si>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</si>
  <si>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46</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</si>
  <si>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</si>
  <si>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</si>
  <si>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48</t>
  </si>
  <si>
    <t>2,345"dle ZD, km 97,360-99,725;  (2,365-2*0,010)=2,345</t>
  </si>
  <si>
    <t>23</t>
  </si>
  <si>
    <t>5910063050</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</si>
  <si>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</si>
  <si>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-892261110</t>
  </si>
  <si>
    <t>5904020120</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</si>
  <si>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</si>
  <si>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50</t>
  </si>
  <si>
    <t>km 99,050-99,350 vl. š. 3 m - 300 m</t>
  </si>
  <si>
    <t>km 99,100-99,350 vp. š. 2 m - 250 m</t>
  </si>
  <si>
    <t>300*3+250*2</t>
  </si>
  <si>
    <t>25</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</si>
  <si>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</si>
  <si>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</si>
  <si>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52</t>
  </si>
  <si>
    <t>dle ZD, km 97,339-99,725</t>
  </si>
  <si>
    <t>km 97,630-97,760 vl. - 130 m</t>
  </si>
  <si>
    <t>km 97,780-97,980 vl. - 200 m</t>
  </si>
  <si>
    <t>km 98,200-98,320 vp. - 120 m</t>
  </si>
  <si>
    <t>km 98,270-98,315 vl. - 45 m</t>
  </si>
  <si>
    <t>km 98,520-98,600 vp. - 80 m</t>
  </si>
  <si>
    <t>km 98,980-99,450 vl. - 470 m</t>
  </si>
  <si>
    <t>km 99,110-99,200 vp. - 90 m</t>
  </si>
  <si>
    <t>(130+200+120+45+80+470+90)*0,25</t>
  </si>
  <si>
    <t>5912050110</t>
  </si>
  <si>
    <t>Staničení demontáž kilometrovníku. Poznámka: 1. V cenách jsou započteny náklady na zemní práce a výměnu, demontáž nebo montáž staničení. 2. V cenách nejsou obsaženy náklady na dodávku materiálu.</t>
  </si>
  <si>
    <t>56</t>
  </si>
  <si>
    <t>27</t>
  </si>
  <si>
    <t>5912050120</t>
  </si>
  <si>
    <t>Staničení demontáž hektometrovníku. Poznámka: 1. V cenách jsou započteny náklady na zemní práce a výměnu, demontáž nebo montáž staničení. 2. V cenách nejsou obsaženy náklady na dodávku materiálu.</t>
  </si>
  <si>
    <t>58</t>
  </si>
  <si>
    <t>5912060015</t>
  </si>
  <si>
    <t>Demontáž zajišťovací značky konzolové. Poznámka: 1. V cenách jsou započteny náklady na demontáž součástí značky, úpravu a urovnání terénu.</t>
  </si>
  <si>
    <t>60</t>
  </si>
  <si>
    <t>30</t>
  </si>
  <si>
    <t>29</t>
  </si>
  <si>
    <t>5912065115</t>
  </si>
  <si>
    <t>Montáž zajišťovací značky ocelové sloupkové betonovaná na místě. Poznámka: 1. V cenách jsou započteny náklady na montáž součástí značky včetně zemních prací a úpravy terénu. 2. V cenách nejsou obsaženy náklady na dodávku materiálu.</t>
  </si>
  <si>
    <t>73476129</t>
  </si>
  <si>
    <t>12"Přesný počet a umístění určí na vyžádání SŽG</t>
  </si>
  <si>
    <t>5962119000</t>
  </si>
  <si>
    <t>Zajištění PPK značka ocelová sloupková zajišťovací k betonáži na místě včetně betonu</t>
  </si>
  <si>
    <t>-997140468</t>
  </si>
  <si>
    <t>31</t>
  </si>
  <si>
    <t>5915030020</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</si>
  <si>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</si>
  <si>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62</t>
  </si>
  <si>
    <t>1,5"dle ZD, likvidace betonového základu v km 98,180;  1,5*1*1=1,5 m3</t>
  </si>
  <si>
    <t>2"dle ZD, likvidace betonového základu v km 99,120;  4*0,5*1=2 m3</t>
  </si>
  <si>
    <t>1,26"dle ZD, likvidace betonových patek sloupů;  7*2*0,3*0,3=1,26 m3</t>
  </si>
  <si>
    <t>5912050210</t>
  </si>
  <si>
    <t>Staničení montáž kilometrovníku. Poznámka: 1. V cenách jsou započteny náklady na zemní práce a výměnu, demontáž nebo montáž staničení. 2. V cenách nejsou obsaženy náklady na dodávku materiálu.</t>
  </si>
  <si>
    <t>88</t>
  </si>
  <si>
    <t>33</t>
  </si>
  <si>
    <t>5912050220</t>
  </si>
  <si>
    <t>Staničení montáž hektometrovníku. Poznámka: 1. V cenách jsou započteny náklady na zemní práce a výměnu, demontáž nebo montáž staničení. 2. V cenách nejsou obsaženy náklady na dodávku materiálu.</t>
  </si>
  <si>
    <t>90</t>
  </si>
  <si>
    <t>5962101115</t>
  </si>
  <si>
    <t>Návěstidlo kilometrovník železobetonový se znaky</t>
  </si>
  <si>
    <t>92</t>
  </si>
  <si>
    <t>35</t>
  </si>
  <si>
    <t>5962101120</t>
  </si>
  <si>
    <t>Návěstidlo hektometrovník železobetonový se znaky</t>
  </si>
  <si>
    <t>94</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</si>
  <si>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</si>
  <si>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</si>
  <si>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76</t>
  </si>
  <si>
    <t>3871*2*0,000163+3871*2*0,00008 "pryžové podložky a drubný materiál</t>
  </si>
  <si>
    <t>37</t>
  </si>
  <si>
    <t>9901000400</t>
  </si>
  <si>
    <t>Doprava obousměrná mechanizací o nosnosti do 3,5 t elektrosoučástek, montážního materiálu, kameniva, písku, dlažebních kostek, suti,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</si>
  <si>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78</t>
  </si>
  <si>
    <t>1,881"3871*2*0,000163+3871*2*0,00008 pryžové podložky a drobný materiál</t>
  </si>
  <si>
    <t>38</t>
  </si>
  <si>
    <t>64</t>
  </si>
  <si>
    <t>naložení 50% výzisku z SČ a stezek a 100% výzisku z příkopů na NA k odvozu na skládku</t>
  </si>
  <si>
    <t>3032,800*0,5+425,625</t>
  </si>
  <si>
    <t>39</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</si>
  <si>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</si>
  <si>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</si>
  <si>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66</t>
  </si>
  <si>
    <t>3032,800*0,5+425,625"odvoz na skládku Dolní Branná</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</si>
  <si>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</si>
  <si>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</si>
  <si>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82</t>
  </si>
  <si>
    <t>30*0,062+4,76*2,2"zajišťovací značky a vybouraný bet. základ</t>
  </si>
  <si>
    <t>0,327*20"pražce SB8 do přejezdů v Jaroměři</t>
  </si>
  <si>
    <t>41</t>
  </si>
  <si>
    <t>9902200400</t>
  </si>
  <si>
    <t>Doprava obousměrná mechanizací o nosnosti přes 3,5 t objemnějšího kusového materiálu (prefabrikátů, stožárů, výhybek, rozvaděčů, vybouraných hmot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</si>
  <si>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84</t>
  </si>
  <si>
    <t>0,327*20"pražce SB8 do přejezdů z žst. Jaroměř</t>
  </si>
  <si>
    <t>přeprava štěrku z lomu Košťálov</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</si>
  <si>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</si>
  <si>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</si>
  <si>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68</t>
  </si>
  <si>
    <t>425,625"vytěžená zemina</t>
  </si>
  <si>
    <t>43</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</si>
  <si>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</si>
  <si>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</si>
  <si>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512</t>
  </si>
  <si>
    <t>1159639608</t>
  </si>
  <si>
    <t>3032,800*0,5"výzisk ze SČ</t>
  </si>
  <si>
    <t>9909000300</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</si>
  <si>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</si>
  <si>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74</t>
  </si>
  <si>
    <t>3,28"uložení vyzískaných pražců na skládku Lodín</t>
  </si>
  <si>
    <t>45</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</si>
  <si>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</si>
  <si>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</si>
  <si>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80</t>
  </si>
  <si>
    <t>1,881"uložení vyzískaných pryž. podložek na skládku Lodín</t>
  </si>
  <si>
    <t>9909000500</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</si>
  <si>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</si>
  <si>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86</t>
  </si>
  <si>
    <t>uložení zaj.značek a staničníků na skládku Trutnov-Poříčí</t>
  </si>
  <si>
    <t>47</t>
  </si>
  <si>
    <t>9902200800</t>
  </si>
  <si>
    <t>Doprava obousměrná mechanizací o nosnosti přes 3,5 t objemnějšího kusového materiálu (prefabrikátů, stožárů, výhybek, rozvaděčů, vybouraných hmot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</si>
  <si>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-359239118</t>
  </si>
  <si>
    <t xml:space="preserve">přeprava kilometrovníků a hektometrovníků z ŽPSV Běstovice;  </t>
  </si>
  <si>
    <t>2*0,397+22*0,157</t>
  </si>
  <si>
    <t>9902400900</t>
  </si>
  <si>
    <t>Doprava jednosměrná mechanizací o nosnosti přes 3,5 t objemnějšího kusového materiálu (prefabrikátů, stožárů, výhybek, rozvaděčů, vybouraných hmot atd.) do 200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</si>
  <si>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-1071320065</t>
  </si>
  <si>
    <t>3871*0,324"nové vystrojené pražce na stavbu</t>
  </si>
  <si>
    <t>49</t>
  </si>
  <si>
    <t>9902401200</t>
  </si>
  <si>
    <t>Doprava jednosměrná mechanizací o nosnosti přes 3,5 t objemnějšího kusového materiálu (prefabrikátů, stožárů, výhybek, rozvaděčů, vybouraných hmot atd.) do 350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</si>
  <si>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1911946226</t>
  </si>
  <si>
    <t>40*120*0,04939"přeprava kolejnic 49E1</t>
  </si>
  <si>
    <t>SO 1.1 - Úprava GPK v předpolí mostů v km 100,174 a 100,468</t>
  </si>
  <si>
    <t>HSV - Práce a dodávky HSV</t>
  </si>
  <si>
    <t xml:space="preserve">    5 - SO 01.1 Úprava v předpolí mostů</t>
  </si>
  <si>
    <t>OST - Ostatní</t>
  </si>
  <si>
    <t>HSV</t>
  </si>
  <si>
    <t>Práce a dodávky HSV</t>
  </si>
  <si>
    <t>SO 01.1 Úprava v předpolí mostů</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</si>
  <si>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</si>
  <si>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</si>
  <si>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-505852039</t>
  </si>
  <si>
    <t>100,160-100,110"podbití předpolí mostu v km 100,174 po výměně mostnic</t>
  </si>
  <si>
    <t>100,210-100,183"podbití předpolí mostu v km 100,174 po výměně mostnic</t>
  </si>
  <si>
    <t>100,465-100,415"podbití předpolí mostu v km 100,468 po výměně mostnic</t>
  </si>
  <si>
    <t>100,521-100,471"podbití předpolí mostu v km 100,468 po výměně mostnic</t>
  </si>
  <si>
    <t>647730726</t>
  </si>
  <si>
    <t>177*0,1"doplnnění KL při úpravě GPK</t>
  </si>
  <si>
    <t>256</t>
  </si>
  <si>
    <t>-1999184391</t>
  </si>
  <si>
    <t>17,7*1,800"doplnnění KL po úpravě GPK</t>
  </si>
  <si>
    <t>OST</t>
  </si>
  <si>
    <t>Ostatní</t>
  </si>
  <si>
    <t>9902100400</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</si>
  <si>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</si>
  <si>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262144</t>
  </si>
  <si>
    <t>-1907999276</t>
  </si>
  <si>
    <t>P</t>
  </si>
  <si>
    <t>Poznámka k položce:_x000D_
Měrnou jednotkou je t přepravovaného materiálu.</t>
  </si>
  <si>
    <t>SO 02 - Oprava konstrukce železničních přejezdů</t>
  </si>
  <si>
    <t>D1 - Přejezd v km 98,555</t>
  </si>
  <si>
    <t>D2 - Přejezd v km 97,769</t>
  </si>
  <si>
    <t>D1</t>
  </si>
  <si>
    <t>Přejezd v km 98,555</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</si>
  <si>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</si>
  <si>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</si>
  <si>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dle ZD;  konstrukce přejezdu z štěrkodrti;  5,5*4*0,2=4,4 m3</t>
  </si>
  <si>
    <t>5,5*4*0,2</t>
  </si>
  <si>
    <t xml:space="preserve">odvoz suti k uložení na pozemek OŘ; </t>
  </si>
  <si>
    <t>4,4*1,5</t>
  </si>
  <si>
    <t>5"urovnání suti na pozemku OŘ</t>
  </si>
  <si>
    <t>5913215020</t>
  </si>
  <si>
    <t>Demontáž kolejnicových dílů přejezdu ochranná kolejnice. Poznámka: 1. V cenách jsou započteny náklady na demontáž a naložení na dopravní prostředek.</t>
  </si>
  <si>
    <t>2*4"dle ZD,</t>
  </si>
  <si>
    <t>5908050005</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</si>
  <si>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</si>
  <si>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10*4</t>
  </si>
  <si>
    <t>5958125005</t>
  </si>
  <si>
    <t>Komplety s antikorozní úpravou Skl 24 (svěrka Skl24, šroub RS0, matice M22, podložka Uls6)</t>
  </si>
  <si>
    <t>5913040220</t>
  </si>
  <si>
    <t>Montáž celopryžové přejezdové konstrukce silně zatížené v koleji část vnitřní. Poznámka: 1. V cenách jsou započteny náklady na montáž konstrukce. 2. V cenách nejsou obsaženy náklady na dodávku materiálu.</t>
  </si>
  <si>
    <t>5963101045</t>
  </si>
  <si>
    <t>Přejezd celopryžový Strail kolejová opěrka</t>
  </si>
  <si>
    <t>5963101075</t>
  </si>
  <si>
    <t>Přejezd celopryžový Strail spínací táhlo střední 1800 mm</t>
  </si>
  <si>
    <t>5963101085</t>
  </si>
  <si>
    <t>Přejezd celopryžový Strail spínací táhlo 1200 mm</t>
  </si>
  <si>
    <t>5963101135</t>
  </si>
  <si>
    <t>Přejezd celopryžový Strail pojistka proti posuvu</t>
  </si>
  <si>
    <t>5963101055</t>
  </si>
  <si>
    <t>Přejezd celopryžový Strail náběhový klín pero</t>
  </si>
  <si>
    <t>5963101060</t>
  </si>
  <si>
    <t>Přejezd celopryžový Strail náběhový klín drážka</t>
  </si>
  <si>
    <t>5913285210</t>
  </si>
  <si>
    <t>Montáž dílů komunikace obrubníku uložení v betonu. Poznámka: 1. V cenách jsou započteny náklady na osazení dlažby nebo obrubníku. 2. V cenách nejsou obsaženy náklady na dodávku materiálu.</t>
  </si>
  <si>
    <t>4"závěrná zídka živičné přejezdové konstrukce z vyzískaných kolejnic S49;</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</si>
  <si>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</si>
  <si>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</si>
  <si>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 xml:space="preserve">dle ZD; </t>
  </si>
  <si>
    <t>4*2+4*2</t>
  </si>
  <si>
    <t>5963146025</t>
  </si>
  <si>
    <t>Asfaltový beton ACP 22S 50/70 hrubozrnný podkladní vrstva</t>
  </si>
  <si>
    <t>16*0,1*2,5</t>
  </si>
  <si>
    <t>5963146010</t>
  </si>
  <si>
    <t>Asfaltový beton ACL 16S 50/70 hrubozrnný-ložní vrstva</t>
  </si>
  <si>
    <t>16*0,05*2,5</t>
  </si>
  <si>
    <t>5963146000</t>
  </si>
  <si>
    <t>Asfaltový beton ACO 11S 50/70 střednězrnný-obrusná vrstva</t>
  </si>
  <si>
    <t>5964161005</t>
  </si>
  <si>
    <t>Beton lehce zhutnitelný C 16/20;X0 F5 2 200 2 662</t>
  </si>
  <si>
    <t>4*0,4*0,2</t>
  </si>
  <si>
    <t xml:space="preserve">obalovna Klášterská Lhota; </t>
  </si>
  <si>
    <t>4+2+2+0,32*2,2</t>
  </si>
  <si>
    <t>R919112223</t>
  </si>
  <si>
    <t>Řezání spár pro vytvoření komůrky š 15 mm hl 30 mm pro těsnící zálivku v živičném krytu</t>
  </si>
  <si>
    <t>2*4"dle ZD; ceník ÚRS;</t>
  </si>
  <si>
    <t>R919121122</t>
  </si>
  <si>
    <t>Těsnění spár zálivkou za studena pro komůrky š 15 mm hl 30 mm s těsnicím profilem</t>
  </si>
  <si>
    <t>D2</t>
  </si>
  <si>
    <t>Přejezd v km 97,769</t>
  </si>
  <si>
    <t>5913235020</t>
  </si>
  <si>
    <t>Dělení AB komunikace řezáním hloubky do 20 cm. Poznámka: 1. V cenách jsou započteny náklady na provedení úkolu.</t>
  </si>
  <si>
    <t>4*4,5"dle ZD;</t>
  </si>
  <si>
    <t>5913240020</t>
  </si>
  <si>
    <t>Odstranění AB komunikace odtěžením nebo frézováním hloubky do 20 cm. Poznámka: 1. V cenách jsou započteny náklady na odtěžení nebo frézování a naložení výzisku na dopravní prostředek.</t>
  </si>
  <si>
    <t>4,5*1,5+4,5*5+5*1,5+4,5*5</t>
  </si>
  <si>
    <t>59,25*0,2*2,2"odvoz do Kláštěrké Lhoty k recyklaci</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</si>
  <si>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</si>
  <si>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</si>
  <si>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26,070"uložení obalovna Klášterská Lhota</t>
  </si>
  <si>
    <t>54</t>
  </si>
  <si>
    <t>2*5"dle ZD</t>
  </si>
  <si>
    <t>10*4"výměna upevnění v přejezdu za antikorozní</t>
  </si>
  <si>
    <t>70</t>
  </si>
  <si>
    <t>72</t>
  </si>
  <si>
    <t>5914030520</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</si>
  <si>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</si>
  <si>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5"dle ZD; z kolejnic dl. 5 m silniční žlab v PK</t>
  </si>
  <si>
    <t>5914035520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</si>
  <si>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</si>
  <si>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5"dle ZD; z užitých kolejnic dl. 5 m  silniční žlab v PK</t>
  </si>
  <si>
    <t>4,5*1,5+4,5*5+4,5*5"dle ZD;</t>
  </si>
  <si>
    <t>51,75*0,1*2,5</t>
  </si>
  <si>
    <t>51,75*0,05*2,5</t>
  </si>
  <si>
    <t>5*0,4*0,2"uložení štěrbinového žlabu</t>
  </si>
  <si>
    <t>12,938+6,469+6,469+0,4*2,2</t>
  </si>
  <si>
    <t>9901000700</t>
  </si>
  <si>
    <t>Doprava obousměrná mechanizací o nosnosti do 3,5 t elektrosoučástek, montážního materiálu, kameniva, písku, dlažebních kostek, suti,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</si>
  <si>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118760969</t>
  </si>
  <si>
    <t>1"přeprava kompletů Skl 24 s antikorozní úpravou</t>
  </si>
  <si>
    <t>9901001200</t>
  </si>
  <si>
    <t>Doprava obousměrná mechanizací o nosnosti do 3,5 t elektrosoučástek, montážního materiálu, kameniva, písku, dlažebních kostek, suti, atd. do 350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</si>
  <si>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140</t>
  </si>
  <si>
    <t>1"přeprava dílů přejezdu STRAIL</t>
  </si>
  <si>
    <t>9901009100</t>
  </si>
  <si>
    <t>Doprava obousměrná mechanizací o nosnosti do 3,5 t elektrosoučástek, montážního materiálu, kameniva, písku, dlažebních kostek, suti, atd. příplatek za každý další 1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</si>
  <si>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142</t>
  </si>
  <si>
    <t>150"přeprava dílů přejezdu STRAIL</t>
  </si>
  <si>
    <t>SO 03.1.1 - Most v km 100,174 - Stavební část</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</si>
  <si>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</si>
  <si>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</si>
  <si>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</si>
  <si>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</si>
  <si>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</si>
  <si>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</si>
  <si>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</si>
  <si>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</si>
  <si>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</si>
  <si>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</si>
  <si>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767 - Konstrukce zámečnické</t>
  </si>
  <si>
    <t>Zemní práce</t>
  </si>
  <si>
    <t>111211101</t>
  </si>
  <si>
    <t>Odstranění křovin a stromů s odstraněním kořenů ručně průměru kmene do 100 mm jakékoliv plochy v rovině nebo ve svahu o sklonu do 1:5</t>
  </si>
  <si>
    <t>CS ÚRS 2023 01</t>
  </si>
  <si>
    <t>Online PSC</t>
  </si>
  <si>
    <t>https://podminky.urs.cz/item/CS_URS_2023_01/111211101</t>
  </si>
  <si>
    <t>112151011</t>
  </si>
  <si>
    <t>Pokácení stromu volné v celku s odřezáním kmene a s odvětvením průměru kmene přes 100 do 200 mm</t>
  </si>
  <si>
    <t>https://podminky.urs.cz/item/CS_URS_2023_01/112151011</t>
  </si>
  <si>
    <t>4 "javor"</t>
  </si>
  <si>
    <t>1 "bříza"</t>
  </si>
  <si>
    <t>112155315</t>
  </si>
  <si>
    <t>Štěpkování s naložením na dopravní prostředek a odvozem do 20 km keřového porostu hustého</t>
  </si>
  <si>
    <t>https://podminky.urs.cz/item/CS_URS_2023_01/112155315</t>
  </si>
  <si>
    <t>112251102</t>
  </si>
  <si>
    <t>Odstranění pařezů strojně s jejich vykopáním nebo vytrháním průměru přes 300 do 500 mm</t>
  </si>
  <si>
    <t>https://podminky.urs.cz/item/CS_URS_2023_01/112251102</t>
  </si>
  <si>
    <t>113151111</t>
  </si>
  <si>
    <t>Rozebírání zpevněných ploch s přemístěním na skládku na vzdálenost do 20 m nebo s naložením na dopravní prostředek ze silničních panelů</t>
  </si>
  <si>
    <t>https://podminky.urs.cz/item/CS_URS_2023_01/113151111</t>
  </si>
  <si>
    <t>113152112</t>
  </si>
  <si>
    <t>Odstranění podkladů zpevněných ploch s přemístěním na skládku na vzdálenost do 20 m nebo s naložením na dopravní prostředek z kameniva drceného</t>
  </si>
  <si>
    <t>https://podminky.urs.cz/item/CS_URS_2023_01/113152112</t>
  </si>
  <si>
    <t>113311171</t>
  </si>
  <si>
    <t>Odstranění geosyntetik s uložením na vzdálenost do 20 m nebo naložením na dopravní prostředek geotextilie</t>
  </si>
  <si>
    <t>https://podminky.urs.cz/item/CS_URS_2023_01/113311171</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</si>
  <si>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</si>
  <si>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</si>
  <si>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https://podminky.urs.cz/item/CS_URS_2023_01/119001422</t>
  </si>
  <si>
    <t>15 "zajištění kabelů"</t>
  </si>
  <si>
    <t>122352501</t>
  </si>
  <si>
    <t>Odkopávky a prokopávky nezapažené pro spodní stavbu železnic strojně v hornině třídy těžitelnosti II skupiny 4 do 100 m3</t>
  </si>
  <si>
    <t>https://podminky.urs.cz/item/CS_URS_2023_01/122352501</t>
  </si>
  <si>
    <t>3 "úprava zeminy"</t>
  </si>
  <si>
    <t>122352508</t>
  </si>
  <si>
    <t>Odkopávky a prokopávky nezapažené pro spodní stavbu železnic strojně v hornině třídy těžitelnosti II skupiny 4 Příplatek k cenám za ztížení při rekonstrukcích</t>
  </si>
  <si>
    <t>https://podminky.urs.cz/item/CS_URS_2023_01/122352508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</si>
  <si>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</si>
  <si>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</si>
  <si>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https://podminky.urs.cz/item/CS_URS_2023_01/162751117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</si>
  <si>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</si>
  <si>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</si>
  <si>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https://podminky.urs.cz/item/CS_URS_2023_01/162751119</t>
  </si>
  <si>
    <t>167151102</t>
  </si>
  <si>
    <t>Nakládání, skládání a překládání neulehlého výkopku nebo sypaniny strojně nakládání, množství do 100 m3, z horniny třídy těžitelnosti II, skupiny 4 a 5</t>
  </si>
  <si>
    <t>https://podminky.urs.cz/item/CS_URS_2023_01/167151102</t>
  </si>
  <si>
    <t>167151122</t>
  </si>
  <si>
    <t>Nakládání, skládání a překládání neulehlého výkopku nebo sypaniny strojně skládání nebo překládání, z hornin třídy těžitelnosti II, skupiny 4 a 5</t>
  </si>
  <si>
    <t>https://podminky.urs.cz/item/CS_URS_2023_01/167151122</t>
  </si>
  <si>
    <t>171251201</t>
  </si>
  <si>
    <t>Uložení sypaniny na skládky nebo meziskládky bez hutnění s upravením uložené sypaniny do předepsaného tvaru</t>
  </si>
  <si>
    <t>https://podminky.urs.cz/item/CS_URS_2023_01/171251201</t>
  </si>
  <si>
    <t>181951111</t>
  </si>
  <si>
    <t>Úprava pláně vyrovnáním výškových rozdílů strojně v hornině třídy těžitelnosti I, skupiny 1 až 3 bez zhutnění</t>
  </si>
  <si>
    <t>https://podminky.urs.cz/item/CS_URS_2023_01/181951111</t>
  </si>
  <si>
    <t>100*4</t>
  </si>
  <si>
    <t>182251101</t>
  </si>
  <si>
    <t>Svahování trvalých svahů do projektovaných profilů strojně s potřebným přemístěním výkopku při svahování násypů v jakékoliv hornině</t>
  </si>
  <si>
    <t>https://podminky.urs.cz/item/CS_URS_2023_01/182251101</t>
  </si>
  <si>
    <t>Zakládání</t>
  </si>
  <si>
    <t>291111111</t>
  </si>
  <si>
    <t>Podklad pro zpevněné plochy s rozprostřením a s hutněním z kameniva drceného frakce 0 - 63 mm</t>
  </si>
  <si>
    <t>https://podminky.urs.cz/item/CS_URS_2023_01/291111111</t>
  </si>
  <si>
    <t>100*4*0,3</t>
  </si>
  <si>
    <t>291211111</t>
  </si>
  <si>
    <t>Zřízení zpevněné plochy ze silničních panelů osazených do lože tl. 50 mm z kameniva</t>
  </si>
  <si>
    <t>https://podminky.urs.cz/item/CS_URS_2023_01/291211111</t>
  </si>
  <si>
    <t>30*3</t>
  </si>
  <si>
    <t>59381009</t>
  </si>
  <si>
    <t>panel silniční 3,00x1,00x0,15m</t>
  </si>
  <si>
    <t>Poznámka k položce:_x000D_
Poznámka k položce: poplatek za opotřebení</t>
  </si>
  <si>
    <t>120*0,25 "Přepočtené koeficientem množství</t>
  </si>
  <si>
    <t>Svislé a kompletní konstrukce</t>
  </si>
  <si>
    <t>317451111</t>
  </si>
  <si>
    <t>Výplň styčných spár římsových dílců maltou cementovou vodotěsnou</t>
  </si>
  <si>
    <t>https://podminky.urs.cz/item/CS_URS_2023_01/317451111</t>
  </si>
  <si>
    <t>2 "oprava trhliny konec křídla"</t>
  </si>
  <si>
    <t>3 "návodní zdivo"</t>
  </si>
  <si>
    <t>317661142</t>
  </si>
  <si>
    <t>Výplň spár monolitické římsy tmelem polyuretanovým, spára šířky přes 15 do 40 mm</t>
  </si>
  <si>
    <t>https://podminky.urs.cz/item/CS_URS_2023_01/317661142</t>
  </si>
  <si>
    <t>2,5 "výběhová zídka"</t>
  </si>
  <si>
    <t>Vodorovné konstrukce</t>
  </si>
  <si>
    <t>429172211</t>
  </si>
  <si>
    <t>Oprava ocelových prvků mostních konstrukcí ztužidel, sedel pro centrické uložení mostnic, stoliček, diagonál, svislic, styčníkových plechů, chodníkových konzol, podlahových nosníků, kabelových žlabů a ostatních drobných prvků montáž šroubovaných nebo svařovaných, hmotnosti do 100 kg</t>
  </si>
  <si>
    <t>kg</t>
  </si>
  <si>
    <t>https://podminky.urs.cz/item/CS_URS_2023_01/429172211</t>
  </si>
  <si>
    <t>11*7,23 "zpětná montáž na most"</t>
  </si>
  <si>
    <t>451475121</t>
  </si>
  <si>
    <t>Podkladní vrstva plastbetonová samonivelační, tloušťky do 10 mm první vrstva</t>
  </si>
  <si>
    <t>https://podminky.urs.cz/item/CS_URS_2023_01/451475121</t>
  </si>
  <si>
    <t>16*0,26*0,26*1 "sloupky na zábradlí"</t>
  </si>
  <si>
    <t>2*1*0,25*1 "pozednice"</t>
  </si>
  <si>
    <t>4*0,5*0,4*1 "ložiska"</t>
  </si>
  <si>
    <t>451475122</t>
  </si>
  <si>
    <t>Podkladní vrstva plastbetonová samonivelační, tloušťky do 10 mm každá další vrstva</t>
  </si>
  <si>
    <t>https://podminky.urs.cz/item/CS_URS_2023_01/451475122</t>
  </si>
  <si>
    <t>Komunikace pozemní</t>
  </si>
  <si>
    <t>521273111</t>
  </si>
  <si>
    <t>Mostnice na železničních mostech z tvrdého dřeva s plošným uložením výroba bez převýšení v přímé, v oblouku nebo přechodnici</t>
  </si>
  <si>
    <t>https://podminky.urs.cz/item/CS_URS_2023_01/521273111</t>
  </si>
  <si>
    <t>30 "mostnice"</t>
  </si>
  <si>
    <t>521273211</t>
  </si>
  <si>
    <t>Mostnice na železničních mostech z tvrdého dřeva s plošným uložením montáž bez převýšení v přímé, v oblouku nebo přechodnici</t>
  </si>
  <si>
    <t>https://podminky.urs.cz/item/CS_URS_2023_01/521273211</t>
  </si>
  <si>
    <t>60815350</t>
  </si>
  <si>
    <t>mostnice dřevěná impregnovaná olejem DB 240x240mm dl 2,5m</t>
  </si>
  <si>
    <t>30*0,13824 "Přepočtené koeficientem množství</t>
  </si>
  <si>
    <t>521281111</t>
  </si>
  <si>
    <t>Pozednice na železničních mostech z tvrdého dřeva s plošným uložením výroba</t>
  </si>
  <si>
    <t>https://podminky.urs.cz/item/CS_URS_2023_01/521281111</t>
  </si>
  <si>
    <t>2 "pozednice"</t>
  </si>
  <si>
    <t>521281211</t>
  </si>
  <si>
    <t>Pozednice na železničních mostech z tvrdého dřeva s plošným uložením montáž</t>
  </si>
  <si>
    <t>https://podminky.urs.cz/item/CS_URS_2023_01/521281211</t>
  </si>
  <si>
    <t>60552001</t>
  </si>
  <si>
    <t>hranol stavební řezivo dub průřezu do 224cm2 přes dl 8m</t>
  </si>
  <si>
    <t>(0,24*0,24*2,5)*2</t>
  </si>
  <si>
    <t>31198005</t>
  </si>
  <si>
    <t>šroub mostnicový ČSN 02 1352 20x320mm</t>
  </si>
  <si>
    <t>100 kus</t>
  </si>
  <si>
    <t>(30*4)/100</t>
  </si>
  <si>
    <t>54878180</t>
  </si>
  <si>
    <t>spona protištěpná tl 1mm</t>
  </si>
  <si>
    <t>60*1*2</t>
  </si>
  <si>
    <t>31198234</t>
  </si>
  <si>
    <t>komplet pro upevnění Skl24 (šroub RS0, matice M22, podložka Uls6)</t>
  </si>
  <si>
    <t>((30+2)*2)+(2*(4+4)) "mostnice + pražce"</t>
  </si>
  <si>
    <t>31198173</t>
  </si>
  <si>
    <t>svěrka Skl24 s antikorozní úpravou</t>
  </si>
  <si>
    <t>31198039</t>
  </si>
  <si>
    <t>podkladnice stříhaná děrovaná se sraženými hranami tv. SM4</t>
  </si>
  <si>
    <t>Úpravy povrchů, podlahy a osazování výplní</t>
  </si>
  <si>
    <t>628611102</t>
  </si>
  <si>
    <t>Nátěr mostních betonových konstrukcí epoxidový 2x ochranný nepružný S2 (OS-B)</t>
  </si>
  <si>
    <t>https://podminky.urs.cz/item/CS_URS_2023_01/628611102</t>
  </si>
  <si>
    <t>4*(2*0,5) "ochraný nátěr betonu výběhové zídky"</t>
  </si>
  <si>
    <t>628613223</t>
  </si>
  <si>
    <t>Protikorozní ochrana ocelových mostních konstrukcí včetně otryskání povrchu základní a podkladní epoxidový a vrchní polyuretanový nátěr bez metalizace III. třídy</t>
  </si>
  <si>
    <t>https://podminky.urs.cz/item/CS_URS_2023_01/628613223</t>
  </si>
  <si>
    <t>12*(1,1*0,22) "sloupky u zábradlí pod mostem"</t>
  </si>
  <si>
    <t>18*(2*0,18) "madla u zábradlí pod mostem"</t>
  </si>
  <si>
    <t>720-101,84 "konstrukce mostu mínus chodníkové podlahy"</t>
  </si>
  <si>
    <t>4*((3*1,1*0,30)+(3*2*0,30)) "zábradlí na výběhových zídkách"</t>
  </si>
  <si>
    <t>Ostatní konstrukce a práce, bourání</t>
  </si>
  <si>
    <t>911121211</t>
  </si>
  <si>
    <t>Oprava ocelového zábradlí svařovaného nebo šroubovaného výroba</t>
  </si>
  <si>
    <t>https://podminky.urs.cz/item/CS_URS_2023_01/911121211</t>
  </si>
  <si>
    <t>4*(2*1) "výběhové zídky"</t>
  </si>
  <si>
    <t>911121311</t>
  </si>
  <si>
    <t>Oprava ocelového zábradlí svařovaného nebo šroubovaného montáž</t>
  </si>
  <si>
    <t>https://podminky.urs.cz/item/CS_URS_2023_01/911121311</t>
  </si>
  <si>
    <t>13010428</t>
  </si>
  <si>
    <t>úhelník ocelový rovnostranný jakost S235JR (11 375) 70x70x6mm</t>
  </si>
  <si>
    <t>Poznámka k položce:_x000D_
Poznámka k položce: Hmotnost: 6,40 kg/m</t>
  </si>
  <si>
    <t>6*8*6,4/1000*1,10 "madla"</t>
  </si>
  <si>
    <t>13010434</t>
  </si>
  <si>
    <t>úhelník ocelový rovnostranný jakost S235JR (11 375) 80x80x8mm</t>
  </si>
  <si>
    <t>16*1,1*6,4/1000*1,10 "sloupky"</t>
  </si>
  <si>
    <t>13611228</t>
  </si>
  <si>
    <t>plech ocelový hladký jakost S235JR tl 10mm tabule</t>
  </si>
  <si>
    <t>Poznámka k položce:_x000D_
Poznámka k položce: Hmotnost 160 kg/kus</t>
  </si>
  <si>
    <t>16*0,24*0,22*80/1000*1,10</t>
  </si>
  <si>
    <t>919726121</t>
  </si>
  <si>
    <t>Geotextilie netkaná pro ochranu, separaci nebo filtraci měrná hmotnost do 200 g/m2</t>
  </si>
  <si>
    <t>https://podminky.urs.cz/item/CS_URS_2023_01/919726121</t>
  </si>
  <si>
    <t>6*2 "OP1"</t>
  </si>
  <si>
    <t>6*2"OP2"</t>
  </si>
  <si>
    <t>4*(4*2) "křídla"</t>
  </si>
  <si>
    <t>6*2 "návodní zídka"</t>
  </si>
  <si>
    <t>919726122</t>
  </si>
  <si>
    <t>Geotextilie netkaná pro ochranu, separaci nebo filtraci měrná hmotnost přes 200 do 300 g/m2</t>
  </si>
  <si>
    <t>https://podminky.urs.cz/item/CS_URS_2023_01/919726122</t>
  </si>
  <si>
    <t>400 "podklad pod štěrk"</t>
  </si>
  <si>
    <t>936171150</t>
  </si>
  <si>
    <t>Demontáž úhelníků na železničních mostech bez přesypávky v přímé trati nebo v oblouku pojistných L 160 x 160 x 40</t>
  </si>
  <si>
    <t>96</t>
  </si>
  <si>
    <t>https://podminky.urs.cz/item/CS_URS_2023_01/936171150</t>
  </si>
  <si>
    <t>9+20+9</t>
  </si>
  <si>
    <t>936171311</t>
  </si>
  <si>
    <t>Oprava úhelníků na železničních mostech v přímé trati nebo oblouku montáž úhelníků pojistných v koleji tvaru S 49 - L 160x100x14</t>
  </si>
  <si>
    <t>98</t>
  </si>
  <si>
    <t>https://podminky.urs.cz/item/CS_URS_2023_01/936171311</t>
  </si>
  <si>
    <t>9+20+9 "zpětná montáž"</t>
  </si>
  <si>
    <t>938905311</t>
  </si>
  <si>
    <t>Údržba ocelových konstrukcí údržba ložisek očistění, nátěr, namazání</t>
  </si>
  <si>
    <t>100</t>
  </si>
  <si>
    <t>https://podminky.urs.cz/item/CS_URS_2023_01/938905311</t>
  </si>
  <si>
    <t>51</t>
  </si>
  <si>
    <t>938905312</t>
  </si>
  <si>
    <t>Údržba ocelových konstrukcí údržba ložisek vysekání obetonávky a zalití ložiskových desek</t>
  </si>
  <si>
    <t>102</t>
  </si>
  <si>
    <t>https://podminky.urs.cz/item/CS_URS_2023_01/938905312</t>
  </si>
  <si>
    <t>963071111</t>
  </si>
  <si>
    <t>Demontáž ocelových prvků mostních konstrukcí ztužidel, sedel pro centrické uložení mostnic, stoliček, diagonál, svislic, styčníkových plechů, chodníkových konzol, podlahových nosníků, kabelových žlabů a ostatních drobných prvků šroubovaných nebo svařovaných, hmotnosti do 100 kg</t>
  </si>
  <si>
    <t>104</t>
  </si>
  <si>
    <t>https://podminky.urs.cz/item/CS_URS_2023_01/963071111</t>
  </si>
  <si>
    <t>11*7,23 "demontáž na mostě"</t>
  </si>
  <si>
    <t>53</t>
  </si>
  <si>
    <t>985121201</t>
  </si>
  <si>
    <t>Tryskání degradovaného betonu líce kleneb a podhledů křemičitým pískem sušeným</t>
  </si>
  <si>
    <t>106</t>
  </si>
  <si>
    <t>https://podminky.urs.cz/item/CS_URS_2023_01/985121201</t>
  </si>
  <si>
    <t>6*3,5 "OP1"</t>
  </si>
  <si>
    <t>6*5,2 "OP2"</t>
  </si>
  <si>
    <t>4*(3*4) "křídla"</t>
  </si>
  <si>
    <t>6*3 "návodní zídka"</t>
  </si>
  <si>
    <t>4*(2*(3*0,5)) "výběhové zídky"</t>
  </si>
  <si>
    <t>985142212</t>
  </si>
  <si>
    <t>Vysekání spojovací hmoty ze spár zdiva včetně vyčištění hloubky spáry přes 40 mm délky spáry na 1 m2 upravované plochy přes 6 do 12 m</t>
  </si>
  <si>
    <t>108</t>
  </si>
  <si>
    <t>https://podminky.urs.cz/item/CS_URS_2023_01/985142212</t>
  </si>
  <si>
    <t>118,2*0,2 "20% vysekat"</t>
  </si>
  <si>
    <t>55</t>
  </si>
  <si>
    <t>985223210</t>
  </si>
  <si>
    <t>Přezdívání zdiva do aktivované malty kamenného, objemu do 1 m3</t>
  </si>
  <si>
    <t>110</t>
  </si>
  <si>
    <t>https://podminky.urs.cz/item/CS_URS_2023_01/985223210</t>
  </si>
  <si>
    <t>2 "závěrná zeď  OP1 vpravo"</t>
  </si>
  <si>
    <t>58381086</t>
  </si>
  <si>
    <t>kámen lomový upravený štípaný (80, 40, 20 cm) pískovec</t>
  </si>
  <si>
    <t>112</t>
  </si>
  <si>
    <t>2*2,4 "Přepočtené koeficientem množství</t>
  </si>
  <si>
    <t>57</t>
  </si>
  <si>
    <t>985232112</t>
  </si>
  <si>
    <t>Hloubkové spárování zdiva hloubky přes 40 do 80 mm aktivovanou maltou délky spáry na 1 m2 upravované plochy přes 6 do 12 m</t>
  </si>
  <si>
    <t>114</t>
  </si>
  <si>
    <t>https://podminky.urs.cz/item/CS_URS_2023_01/985232112</t>
  </si>
  <si>
    <t>118,2*0,6 "60% přespárovat"</t>
  </si>
  <si>
    <t>985311111</t>
  </si>
  <si>
    <t>Reprofilace betonu sanačními maltami na cementové bázi ručně stěn, tloušťky do 10 mm</t>
  </si>
  <si>
    <t>116</t>
  </si>
  <si>
    <t>https://podminky.urs.cz/item/CS_URS_2023_01/985311111</t>
  </si>
  <si>
    <t>997</t>
  </si>
  <si>
    <t>Přesun sutě</t>
  </si>
  <si>
    <t>59</t>
  </si>
  <si>
    <t>997013843</t>
  </si>
  <si>
    <t>Poplatek za uložení stavebního odpadu na skládce (skládkovné) odpadního materiálu po otryskávání s obsahem nebezpečných látek zatříděného do katalogu odpadů pod kódem 12 01 16</t>
  </si>
  <si>
    <t>118</t>
  </si>
  <si>
    <t>https://podminky.urs.cz/item/CS_URS_2023_01/997013843</t>
  </si>
  <si>
    <t>640*30/1000</t>
  </si>
  <si>
    <t>997211111</t>
  </si>
  <si>
    <t>Svislá doprava suti nebo vybouraných hmot s naložením do dopravního zařízení a s vyprázdněním dopravního zařízení na hromadu nebo do dopravního prostředku suti na výšku do 3,5 m</t>
  </si>
  <si>
    <t>120</t>
  </si>
  <si>
    <t>https://podminky.urs.cz/item/CS_URS_2023_01/997211111</t>
  </si>
  <si>
    <t>61</t>
  </si>
  <si>
    <t>997211611</t>
  </si>
  <si>
    <t>Nakládání suti nebo vybouraných hmot na dopravní prostředky pro vodorovnou dopravu suti</t>
  </si>
  <si>
    <t>122</t>
  </si>
  <si>
    <t>https://podminky.urs.cz/item/CS_URS_2023_01/997211611</t>
  </si>
  <si>
    <t>997211612</t>
  </si>
  <si>
    <t>Nakládání suti nebo vybouraných hmot na dopravní prostředky pro vodorovnou dopravu vybouraných hmot</t>
  </si>
  <si>
    <t>124</t>
  </si>
  <si>
    <t>https://podminky.urs.cz/item/CS_URS_2023_01/997211612</t>
  </si>
  <si>
    <t>63</t>
  </si>
  <si>
    <t>997211621</t>
  </si>
  <si>
    <t>Ekologická likvidace mostnic s drcením s odvozem drtě do 20 km</t>
  </si>
  <si>
    <t>126</t>
  </si>
  <si>
    <t>https://podminky.urs.cz/item/CS_URS_2023_01/997211621</t>
  </si>
  <si>
    <t>30+2 "mostnice + pozednice"</t>
  </si>
  <si>
    <t>997221111</t>
  </si>
  <si>
    <t>Vodorovná doprava suti nošením s naložením a se složením ze sypkých materiálů, na vzdálenost do 50 m</t>
  </si>
  <si>
    <t>128</t>
  </si>
  <si>
    <t>https://podminky.urs.cz/item/CS_URS_2023_01/997221111</t>
  </si>
  <si>
    <t>65</t>
  </si>
  <si>
    <t>997221551</t>
  </si>
  <si>
    <t>Vodorovná doprava suti bez naložení, ale se složením a s hrubým urovnáním ze sypkých materiálů, na vzdálenost do 1 km</t>
  </si>
  <si>
    <t>130</t>
  </si>
  <si>
    <t>https://podminky.urs.cz/item/CS_URS_2023_01/997221551</t>
  </si>
  <si>
    <t>19,2</t>
  </si>
  <si>
    <t>997221559</t>
  </si>
  <si>
    <t>Vodorovná doprava suti bez naložení, ale se složením a s hrubým urovnáním Příplatek k ceně za každý další i započatý 1 km přes 1 km</t>
  </si>
  <si>
    <t>132</t>
  </si>
  <si>
    <t>https://podminky.urs.cz/item/CS_URS_2023_01/997221559</t>
  </si>
  <si>
    <t>9,66*15</t>
  </si>
  <si>
    <t>67</t>
  </si>
  <si>
    <t>997221873</t>
  </si>
  <si>
    <t>Poplatek za uložení stavebního odpadu na recyklační skládce (skládkovné) zeminy a kamení zatříděného do Katalogu odpadů pod kódem 17 05 04</t>
  </si>
  <si>
    <t>134</t>
  </si>
  <si>
    <t>https://podminky.urs.cz/item/CS_URS_2023_01/997221873</t>
  </si>
  <si>
    <t>120*2,2</t>
  </si>
  <si>
    <t>998</t>
  </si>
  <si>
    <t>Přesun hmot</t>
  </si>
  <si>
    <t>998212111</t>
  </si>
  <si>
    <t>Přesun hmot pro mosty zděné, betonové monolitické, spřažené ocelobetonové nebo kovové vodorovná dopravní vzdálenost do 100 m výška mostu do 20 m</t>
  </si>
  <si>
    <t>136</t>
  </si>
  <si>
    <t>https://podminky.urs.cz/item/CS_URS_2023_01/998212111</t>
  </si>
  <si>
    <t>69</t>
  </si>
  <si>
    <t>998212191</t>
  </si>
  <si>
    <t>Přesun hmot pro mosty zděné, betonové monolitické, spřažené ocelobetonové nebo kovové Příplatek k cenám za zvětšený přesun přes přes vymezenou největší dopravní vzdálenost do 1000 m</t>
  </si>
  <si>
    <t>138</t>
  </si>
  <si>
    <t>https://podminky.urs.cz/item/CS_URS_2023_01/998212191</t>
  </si>
  <si>
    <t>998226011</t>
  </si>
  <si>
    <t>Přesun hmot pro pozemní komunikace a letiště s krytem montovaným ze silničních dílců ze železového nebo předpjatého betonu dopravní vzdálenost do 200 m jakékoliv délky objektu</t>
  </si>
  <si>
    <t>https://podminky.urs.cz/item/CS_URS_2023_01/998226011</t>
  </si>
  <si>
    <t>PSV</t>
  </si>
  <si>
    <t>Práce a dodávky PSV</t>
  </si>
  <si>
    <t>767</t>
  </si>
  <si>
    <t>Konstrukce zámečnické</t>
  </si>
  <si>
    <t>71</t>
  </si>
  <si>
    <t>767590120</t>
  </si>
  <si>
    <t>Montáž podlahových konstrukcí podlahových roštů, podlah připevněných šroubováním</t>
  </si>
  <si>
    <t>https://podminky.urs.cz/item/CS_URS_2023_01/767590120</t>
  </si>
  <si>
    <t>2*(21*1)*15,5 "chodníkové podlahy"</t>
  </si>
  <si>
    <t>2*(21*0,26)*15,5 "po hlavách"</t>
  </si>
  <si>
    <t>63126002</t>
  </si>
  <si>
    <t>rošt kompozitní pochůzný litý 30x30/30mm A15</t>
  </si>
  <si>
    <t>144</t>
  </si>
  <si>
    <t>2*(21*1) "chodníkové"</t>
  </si>
  <si>
    <t>2*(21*0,26) "po hlavách"</t>
  </si>
  <si>
    <t>73</t>
  </si>
  <si>
    <t>767590190</t>
  </si>
  <si>
    <t>Montáž podlahových konstrukcí podlahových roštů, podlah připevněných Příplatek k cenám za vyřezání a úpravu otvoru</t>
  </si>
  <si>
    <t>146</t>
  </si>
  <si>
    <t>https://podminky.urs.cz/item/CS_URS_2023_01/767590190</t>
  </si>
  <si>
    <t>2*11 "výklenky chodníkové podlahy"</t>
  </si>
  <si>
    <t>767590192</t>
  </si>
  <si>
    <t>Montáž podlahových konstrukcí podlahových roštů, podlah připevněných Příplatek k cenám za úpravu roštů (krácení)</t>
  </si>
  <si>
    <t>148</t>
  </si>
  <si>
    <t>https://podminky.urs.cz/item/CS_URS_2023_01/767590192</t>
  </si>
  <si>
    <t>(21+0,9)*2 "úprava roštů chodníkové podlahy"</t>
  </si>
  <si>
    <t>(21+0,26)*2 "úprava roštů po hlavách"</t>
  </si>
  <si>
    <t>75</t>
  </si>
  <si>
    <t>9909000300R</t>
  </si>
  <si>
    <t>Poplatek za likvidaci dřevěných kolejnicových podpor</t>
  </si>
  <si>
    <t>150</t>
  </si>
  <si>
    <t>30*0,24*0,26*2,6*890/1000 "mostnice"</t>
  </si>
  <si>
    <t>2*0,24*0,26*2,6*890/1000 "pozednice"</t>
  </si>
  <si>
    <t>SO 03.1.2 - Most v km 100,174 - Železniční svršek</t>
  </si>
  <si>
    <t>512531111</t>
  </si>
  <si>
    <t>Odstranění kolejového lože s přehozením materiálu na vzdálenost do 3 m s naložením na dopravní prostředek z kameniva (drceného nebo štěrkopísku) po rozebrání koleje nebo kolejového rozvětvení</t>
  </si>
  <si>
    <t>https://podminky.urs.cz/item/CS_URS_2023_01/512531111</t>
  </si>
  <si>
    <t>514531125</t>
  </si>
  <si>
    <t>Souvislá úprava kolejového lože koleje</t>
  </si>
  <si>
    <t>https://podminky.urs.cz/item/CS_URS_2023_01/514531125</t>
  </si>
  <si>
    <t>521371511</t>
  </si>
  <si>
    <t>Montáž kolejnic na mostech s mostnicemi soustavy S49</t>
  </si>
  <si>
    <t>https://podminky.urs.cz/item/CS_URS_2023_01/521371511</t>
  </si>
  <si>
    <t>50-(2*11,415)</t>
  </si>
  <si>
    <t>525971111</t>
  </si>
  <si>
    <t>Demontáž kolejnic na mostech s mostnicemi hmotnosti do 50 kg/m</t>
  </si>
  <si>
    <t>https://podminky.urs.cz/item/CS_URS_2023_01/525971111</t>
  </si>
  <si>
    <t>548133111</t>
  </si>
  <si>
    <t>Řezání a vrtání řez příčný žlábkové kolejnice pilou</t>
  </si>
  <si>
    <t>https://podminky.urs.cz/item/CS_URS_2023_01/548133111</t>
  </si>
  <si>
    <t>5906130345</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</si>
  <si>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</si>
  <si>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14/1000</t>
  </si>
  <si>
    <t>5906135155</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</si>
  <si>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</si>
  <si>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(25-11,415)/1000</t>
  </si>
  <si>
    <t>5910021020</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</si>
  <si>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</si>
  <si>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5910040015</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</si>
  <si>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</si>
  <si>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5910040115</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</si>
  <si>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</si>
  <si>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SO 03.2.1 - Most v km 100,468 - Stavební část</t>
  </si>
  <si>
    <t>114203301</t>
  </si>
  <si>
    <t>Třídění lomového kamene nebo betonových tvárnic získaných při rozebrání dlažeb, záhozů, rovnanin a soustřeďovacích staveb podle druhu, velikosti nebo tvaru</t>
  </si>
  <si>
    <t>https://podminky.urs.cz/item/CS_URS_2023_01/114203301</t>
  </si>
  <si>
    <t>153191121</t>
  </si>
  <si>
    <t>Těsnění hradicích stěn nepropustnou hrázkou ze zhutněné sypaniny při stěně nebo nepropustnou výplní ze zhutněné sypaniny mezi stěnami zřízení</t>
  </si>
  <si>
    <t>https://podminky.urs.cz/item/CS_URS_2023_01/153191121</t>
  </si>
  <si>
    <t>2*(6*2*0,5)</t>
  </si>
  <si>
    <t>58125110</t>
  </si>
  <si>
    <t>jíl surový kusový</t>
  </si>
  <si>
    <t>12*2,7</t>
  </si>
  <si>
    <t>153191131</t>
  </si>
  <si>
    <t>Těsnění hradicích stěn nepropustnou hrázkou ze zhutněné sypaniny při stěně nebo nepropustnou výplní ze zhutněné sypaniny mezi stěnami odstranění</t>
  </si>
  <si>
    <t>https://podminky.urs.cz/item/CS_URS_2023_01/153191131</t>
  </si>
  <si>
    <t>9 "mostnice"</t>
  </si>
  <si>
    <t>9*0,13824 "Přepočtené koeficientem množství</t>
  </si>
  <si>
    <t>(9*4)/100</t>
  </si>
  <si>
    <t>18*1*2</t>
  </si>
  <si>
    <t>((9+2)*2)+(2*(4+4)) "mostnice + pražce"</t>
  </si>
  <si>
    <t>4*((1,54*0,3)+(1,12*0,3)) "ochraný nátěr betonu výběhové zídky"</t>
  </si>
  <si>
    <t>8,4*(6*0,28) "madla u zábradlí"</t>
  </si>
  <si>
    <t>16*(1,1*0,30) "sluopky u zábradlí"</t>
  </si>
  <si>
    <t>150-((2*6*0,84)+(6*1,2)) "konstrukce mostu mínus chodníkové a středové podlahy"</t>
  </si>
  <si>
    <t>985121122</t>
  </si>
  <si>
    <t>Tryskání degradovaného betonu stěn, rubu kleneb a podlah vodou pod tlakem přes 300 do 1 250 barů</t>
  </si>
  <si>
    <t>https://podminky.urs.cz/item/CS_URS_2023_01/985121122</t>
  </si>
  <si>
    <t>2*(2,43*4,65) "OP1 a OP2"</t>
  </si>
  <si>
    <t>4*7 "křídla"</t>
  </si>
  <si>
    <t>2*(6*1,7) "návodní zdi"</t>
  </si>
  <si>
    <t>1 "zdoznění zdi vlevo"</t>
  </si>
  <si>
    <t>2*1,5*0,5 "přezdít návodní zdivo vpravo"</t>
  </si>
  <si>
    <t>2*(6*0,84)*15,5 "chodníkové podlahy"</t>
  </si>
  <si>
    <t>(6*1,2)*15,5 "středové podlahy"</t>
  </si>
  <si>
    <t>2*(6*1) "chodníkové"</t>
  </si>
  <si>
    <t>(6*1,5) "středové podlahy"</t>
  </si>
  <si>
    <t>2*8 "výklenky chodníkové podlahy pro sloupky"</t>
  </si>
  <si>
    <t>(6+0,9)*2 "úprava roštů chodníkové podlahy"</t>
  </si>
  <si>
    <t>(6+1,2) "úprava roštů středové podlahy"</t>
  </si>
  <si>
    <t>9*0,24*0,26*2,6*890/1000 "mostnice"</t>
  </si>
  <si>
    <t>SO 03.2.2 - Most v km 100,468 - Železniční svršek</t>
  </si>
  <si>
    <t>2*17,2</t>
  </si>
  <si>
    <t>17,2*2</t>
  </si>
  <si>
    <t>5907015091</t>
  </si>
  <si>
    <t>Ojedinělá výměna kolejnic současně s výměnou pražců,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</si>
  <si>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Poznámka k položce: Metr kolejnice=m</t>
  </si>
  <si>
    <t>2*25</t>
  </si>
  <si>
    <t>-1101795517</t>
  </si>
  <si>
    <t>1111701965</t>
  </si>
  <si>
    <t>-397153607</t>
  </si>
  <si>
    <t>-212046011</t>
  </si>
  <si>
    <t>SO 03.3.1 - Propustek v km 97,762 - Stavební část</t>
  </si>
  <si>
    <t>9,695*2,5*0,6 "výkop pro podklad štěrku"</t>
  </si>
  <si>
    <t>2*(2*1,8*0,8) "výkop pro betonové patky"</t>
  </si>
  <si>
    <t>167151121</t>
  </si>
  <si>
    <t>Nakládání, skládání a překládání neulehlého výkopku nebo sypaniny strojně skládání nebo překládání, z hornin třídy těžitelnosti I, skupiny 1 až 3</t>
  </si>
  <si>
    <t>https://podminky.urs.cz/item/CS_URS_2023_01/167151121</t>
  </si>
  <si>
    <t>174111311</t>
  </si>
  <si>
    <t>Zásyp sypaninou pro spodní stavbu železnic objemu přes 3 m3 se zhutněním</t>
  </si>
  <si>
    <t>https://podminky.urs.cz/item/CS_URS_2023_01/174111311</t>
  </si>
  <si>
    <t>2*(9,695*2,5*0,3) "2 vrstvy"</t>
  </si>
  <si>
    <t>58344171</t>
  </si>
  <si>
    <t>štěrkodrť frakce 0/32</t>
  </si>
  <si>
    <t>14,543*2</t>
  </si>
  <si>
    <t>175111201</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</si>
  <si>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</si>
  <si>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https://podminky.urs.cz/item/CS_URS_2023_01/175111201</t>
  </si>
  <si>
    <t>8,370*(1+1)*1"obsypání trouby"</t>
  </si>
  <si>
    <t>58337303</t>
  </si>
  <si>
    <t>štěrkopísek frakce 0/8</t>
  </si>
  <si>
    <t>16,74*2</t>
  </si>
  <si>
    <t>274311127</t>
  </si>
  <si>
    <t>Základové konstrukce z betonu prostého pasy, prahy, věnce a ostruhy ve výkopu nebo na hlavách pilot C 25/30</t>
  </si>
  <si>
    <t>https://podminky.urs.cz/item/CS_URS_2023_01/274311127</t>
  </si>
  <si>
    <t>2*(2*1,8*0,8) "betonové patky"</t>
  </si>
  <si>
    <t>451313521</t>
  </si>
  <si>
    <t>Podkladní vrstva z betonu prostého pod dlažbu se zvýšenými nároky na prostředí tl. přes 100 do 150 mm</t>
  </si>
  <si>
    <t>https://podminky.urs.cz/item/CS_URS_2023_01/451313521</t>
  </si>
  <si>
    <t>465513257</t>
  </si>
  <si>
    <t>Dlažba svahu u mostních opěr z upraveného lomového žulového kamene s vyspárováním maltou MC 25, šíře spáry 15 mm do betonového lože C 25/30 tloušťky 250 mm, plochy přes 10 m2</t>
  </si>
  <si>
    <t>https://podminky.urs.cz/item/CS_URS_2023_01/465513257</t>
  </si>
  <si>
    <t>4*(2*1) "křídla"</t>
  </si>
  <si>
    <t>(0,65*1) "vtok"</t>
  </si>
  <si>
    <t>(4*1) "výtok"</t>
  </si>
  <si>
    <t>2*(0,9*1,8) "čela"</t>
  </si>
  <si>
    <t>919542112</t>
  </si>
  <si>
    <t>Zřízení propustku, podchodu, mostku nebo kanálu z trub ocelových rýhovaných včetně montáže spojovacích prstenců, profilu kruhového DN přes 800 do 1 200 mm</t>
  </si>
  <si>
    <t>https://podminky.urs.cz/item/CS_URS_2023_01/919542112</t>
  </si>
  <si>
    <t>55314412</t>
  </si>
  <si>
    <t>trouba ocelová flexibilní Pz s polymerovanou fólií z vlnitého plechu 800/2,0mm</t>
  </si>
  <si>
    <t>919726123</t>
  </si>
  <si>
    <t>Geotextilie netkaná pro ochranu, separaci nebo filtraci měrná hmotnost přes 300 do 500 g/m2</t>
  </si>
  <si>
    <t>https://podminky.urs.cz/item/CS_URS_2023_01/919726123</t>
  </si>
  <si>
    <t>2*(5,555*(0,5+0,8+0,5)) "pod štěrk a obsypání kolem trubky"</t>
  </si>
  <si>
    <t>936942211</t>
  </si>
  <si>
    <t>Zhotovení tabulky s letopočtem opravy nebo větší údržby vložením šablony do bednění</t>
  </si>
  <si>
    <t>https://podminky.urs.cz/item/CS_URS_2023_01/936942211</t>
  </si>
  <si>
    <t>962051111</t>
  </si>
  <si>
    <t>Bourání mostních konstrukcí zdiva a pilířů ze železového betonu</t>
  </si>
  <si>
    <t>https://podminky.urs.cz/item/CS_URS_2023_01/962051111</t>
  </si>
  <si>
    <t>5,8*0,5*0,3 "desky"</t>
  </si>
  <si>
    <t>2*(5,8*0,8*0,5) "OP1 a OP2"</t>
  </si>
  <si>
    <t>2*(2*0,8*1) "čela"</t>
  </si>
  <si>
    <t>997211521</t>
  </si>
  <si>
    <t>Vodorovná doprava suti nebo vybouraných hmot vybouraných hmot se složením a hrubým urovnáním nebo s přeložením na jiný dopravní prostředek kromě lodi, na vzdálenost do 1 km</t>
  </si>
  <si>
    <t>https://podminky.urs.cz/item/CS_URS_2023_01/997211521</t>
  </si>
  <si>
    <t>997211529</t>
  </si>
  <si>
    <t>Vodorovná doprava suti nebo vybouraných hmot vybouraných hmot se složením a hrubým urovnáním nebo s přeložením na jiný dopravní prostředek kromě lodi, na vzdálenost Příplatek k ceně za každý další i započatý 1 km přes 1 km</t>
  </si>
  <si>
    <t>https://podminky.urs.cz/item/CS_URS_2023_01/997211529</t>
  </si>
  <si>
    <t>84,521*10</t>
  </si>
  <si>
    <t>997241526</t>
  </si>
  <si>
    <t>Doprava vybouraných hmot, konstrukcí nebo suti vodorovné přemístění vybouraných hmot nebo konstrukcí na vzdálenost Příplatek k ceně za ztížení práce při rekonstrukcích</t>
  </si>
  <si>
    <t>https://podminky.urs.cz/item/CS_URS_2023_01/997241526</t>
  </si>
  <si>
    <t>SO 03.3.2 - Propustek v km 97,762 - Železniční svršek</t>
  </si>
  <si>
    <t>Odkopávky a prokopávky nezapažené pro spodní stavbu železnic v hornině třídy těžitelnosti II skupiny 4 objem do 100 m3 strojně</t>
  </si>
  <si>
    <t>8*3*0,35 "pláň"</t>
  </si>
  <si>
    <t>5906135155R</t>
  </si>
  <si>
    <t>8*3*0,35</t>
  </si>
  <si>
    <t>997013501</t>
  </si>
  <si>
    <t>Odvoz suti a vybouraných hmot na skládku nebo meziskládku se složením, na vzdálenost do 1 km</t>
  </si>
  <si>
    <t>https://podminky.urs.cz/item/CS_URS_2023_01/997013501</t>
  </si>
  <si>
    <t>997013509</t>
  </si>
  <si>
    <t>Odvoz suti a vybouraných hmot na skládku nebo meziskládku se složením, na vzdálenost Příplatek k ceně za každý další i započatý 1 km přes 1 km</t>
  </si>
  <si>
    <t>https://podminky.urs.cz/item/CS_URS_2023_01/997013509</t>
  </si>
  <si>
    <t>15,187*10</t>
  </si>
  <si>
    <t>MO - Materiál objednatele - NEOCEŇOVAT</t>
  </si>
  <si>
    <t>01 - Materiál dodávaný na místo stavby</t>
  </si>
  <si>
    <t xml:space="preserve">    D2 - Přejezdy</t>
  </si>
  <si>
    <t>02 - Materiál nedodávaný na místo stavby</t>
  </si>
  <si>
    <t>01</t>
  </si>
  <si>
    <t>Materiál dodávaný na místo stavby</t>
  </si>
  <si>
    <t>Přejezdy</t>
  </si>
  <si>
    <t>5963201015</t>
  </si>
  <si>
    <t>Přejezd celopryžový užitý panel vnitřní</t>
  </si>
  <si>
    <t>9"dl. 5,4 m - 9 ks P v km 98,555</t>
  </si>
  <si>
    <t>9"dl. 5,4 m - 9 ks P v km 97,769</t>
  </si>
  <si>
    <t>02</t>
  </si>
  <si>
    <t>Materiál nedodávaný na místo stavby</t>
  </si>
  <si>
    <t>5956213065</t>
  </si>
  <si>
    <t>Pražec betonový příčný vystrojený  užitý tv. SB 8 P</t>
  </si>
  <si>
    <t>756920549</t>
  </si>
  <si>
    <t>2*10"přeprava a naložení viz SO 01 - žst. Jaroměř</t>
  </si>
  <si>
    <t>VON - Vedlejší a ostatní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</si>
  <si>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</si>
  <si>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</si>
  <si>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</si>
  <si>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1024</t>
  </si>
  <si>
    <t>021201001</t>
  </si>
  <si>
    <t>Průzkumné práce pro opravy Průzkum výskytu škodlivin kontaminace kameniva ropnými látkami</t>
  </si>
  <si>
    <t>022101011</t>
  </si>
  <si>
    <t>Geodetické práce Geodetické práce v průběhu opravy</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</si>
  <si>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</si>
  <si>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</si>
  <si>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1765127164</t>
  </si>
  <si>
    <t>023101041</t>
  </si>
  <si>
    <t>Projektové práce - DSP</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</si>
  <si>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</si>
  <si>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</si>
  <si>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024101401</t>
  </si>
  <si>
    <t>Inženýrská činnost koordinační a kompletační činnost</t>
  </si>
  <si>
    <t>011101001</t>
  </si>
  <si>
    <t>Finanční náklady pojistné</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</si>
  <si>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</si>
  <si>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</si>
  <si>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922205393</t>
  </si>
  <si>
    <t>3"MHS</t>
  </si>
  <si>
    <t>1"jeřáb</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</si>
  <si>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</si>
  <si>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</si>
  <si>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291082039</t>
  </si>
  <si>
    <t>2"ASP, SSP + následná úprava</t>
  </si>
  <si>
    <t>1"SMD+SČ</t>
  </si>
  <si>
    <t>1"bruska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</si>
</sst>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8"/>
      <color rgb="FF800080"/>
      <name val="Arial CE"/>
    </font>
    <font>
      <sz val="8"/>
      <color rgb="FF505050"/>
      <name val="Arial CE"/>
    </font>
    <font>
      <sz val="8"/>
      <color rgb="FFFF0000"/>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7"/>
      <color rgb="FF979797"/>
      <name val="Arial CE"/>
    </font>
    <font>
      <i/>
      <u/>
      <sz val="7"/>
      <color rgb="FF979797"/>
      <name val="Calibri"/>
      <scheme val="minor"/>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0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33" fillId="0" borderId="0" xfId="0" applyFont="1" applyAlignment="1" applyProtection="1">
      <alignment horizontal="lef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7" fillId="0" borderId="19" xfId="0" applyFont="1" applyBorder="1" applyAlignment="1" applyProtection="1">
      <alignment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20" xfId="0" applyFont="1" applyBorder="1" applyAlignment="1" applyProtection="1">
      <alignment horizontal="left" vertical="center"/>
    </xf>
    <xf numFmtId="0" fontId="9" fillId="0" borderId="20" xfId="0" applyFont="1" applyBorder="1" applyAlignment="1" applyProtection="1">
      <alignment vertical="center"/>
    </xf>
    <xf numFmtId="4" fontId="9" fillId="0" borderId="20" xfId="0" applyNumberFormat="1" applyFont="1" applyBorder="1" applyAlignment="1" applyProtection="1">
      <alignment vertical="center"/>
    </xf>
    <xf numFmtId="0" fontId="9" fillId="0" borderId="3" xfId="0" applyFont="1" applyBorder="1" applyAlignment="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20" xfId="0" applyFont="1" applyBorder="1" applyAlignment="1" applyProtection="1">
      <alignment horizontal="left" vertical="center"/>
    </xf>
    <xf numFmtId="0" fontId="10" fillId="0" borderId="20" xfId="0" applyFont="1" applyBorder="1" applyAlignment="1" applyProtection="1">
      <alignment vertical="center"/>
    </xf>
    <xf numFmtId="4" fontId="10" fillId="0" borderId="20" xfId="0" applyNumberFormat="1" applyFont="1" applyBorder="1" applyAlignment="1" applyProtection="1">
      <alignment vertical="center"/>
    </xf>
    <xf numFmtId="0" fontId="10" fillId="0" borderId="3" xfId="0" applyFont="1" applyBorder="1" applyAlignment="1">
      <alignment vertical="center"/>
    </xf>
    <xf numFmtId="0" fontId="11" fillId="0" borderId="3" xfId="0" applyFont="1" applyBorder="1" applyAlignment="1" applyProtection="1"/>
    <xf numFmtId="0" fontId="11" fillId="0" borderId="0" xfId="0" applyFont="1" applyAlignment="1" applyProtection="1"/>
    <xf numFmtId="0" fontId="11" fillId="0" borderId="0" xfId="0" applyFont="1" applyAlignment="1" applyProtection="1">
      <alignment horizontal="left"/>
    </xf>
    <xf numFmtId="0" fontId="9" fillId="0" borderId="0" xfId="0" applyFont="1" applyAlignment="1" applyProtection="1">
      <alignment horizontal="left"/>
    </xf>
    <xf numFmtId="0" fontId="11" fillId="0" borderId="0" xfId="0" applyFont="1" applyAlignment="1" applyProtection="1">
      <protection locked="0"/>
    </xf>
    <xf numFmtId="4" fontId="9" fillId="0" borderId="0" xfId="0" applyNumberFormat="1" applyFont="1" applyAlignment="1" applyProtection="1"/>
    <xf numFmtId="0" fontId="11" fillId="0" borderId="3" xfId="0" applyFont="1" applyBorder="1" applyAlignment="1"/>
    <xf numFmtId="0" fontId="11" fillId="0" borderId="14" xfId="0" applyFont="1" applyBorder="1" applyAlignment="1" applyProtection="1"/>
    <xf numFmtId="0" fontId="11" fillId="0" borderId="0" xfId="0" applyFont="1" applyBorder="1" applyAlignment="1" applyProtection="1"/>
    <xf numFmtId="166" fontId="11" fillId="0" borderId="0" xfId="0" applyNumberFormat="1" applyFont="1" applyBorder="1" applyAlignment="1" applyProtection="1"/>
    <xf numFmtId="166" fontId="11" fillId="0" borderId="15" xfId="0" applyNumberFormat="1" applyFont="1" applyBorder="1" applyAlignment="1" applyProtection="1"/>
    <xf numFmtId="0" fontId="11" fillId="0" borderId="0" xfId="0" applyFont="1" applyAlignment="1">
      <alignment horizontal="left"/>
    </xf>
    <xf numFmtId="0" fontId="11" fillId="0" borderId="0" xfId="0" applyFont="1" applyAlignment="1">
      <alignment horizontal="center"/>
    </xf>
    <xf numFmtId="4" fontId="11" fillId="0" borderId="0" xfId="0" applyNumberFormat="1" applyFont="1" applyAlignment="1">
      <alignment vertical="center"/>
    </xf>
    <xf numFmtId="0" fontId="10" fillId="0" borderId="0" xfId="0" applyFont="1" applyAlignment="1" applyProtection="1">
      <alignment horizontal="left"/>
    </xf>
    <xf numFmtId="4" fontId="10" fillId="0" borderId="0" xfId="0" applyNumberFormat="1" applyFont="1" applyAlignment="1" applyProtection="1"/>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6" fillId="0" borderId="0" xfId="0" applyFont="1" applyAlignment="1" applyProtection="1">
      <alignment horizontal="left" vertical="center" wrapText="1"/>
    </xf>
    <xf numFmtId="0" fontId="21"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urs.cz/software-a-data/kros-4-ocenovani-a-rizeni-stavebni-vyroby/"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40640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38</xdr:col>
      <xdr:colOff>129540</xdr:colOff>
      <xdr:row>41</xdr:row>
      <xdr:rowOff>0</xdr:rowOff>
    </xdr:from>
    <xdr:to>
      <xdr:col>41</xdr:col>
      <xdr:colOff>177165</xdr:colOff>
      <xdr:row>43</xdr:row>
      <xdr:rowOff>122555</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69</xdr:row>
      <xdr:rowOff>0</xdr:rowOff>
    </xdr:from>
    <xdr:to>
      <xdr:col>9</xdr:col>
      <xdr:colOff>1215390</xdr:colOff>
      <xdr:row>71</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68</xdr:row>
      <xdr:rowOff>0</xdr:rowOff>
    </xdr:from>
    <xdr:to>
      <xdr:col>9</xdr:col>
      <xdr:colOff>1215390</xdr:colOff>
      <xdr:row>70</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66</xdr:row>
      <xdr:rowOff>0</xdr:rowOff>
    </xdr:from>
    <xdr:to>
      <xdr:col>9</xdr:col>
      <xdr:colOff>1215390</xdr:colOff>
      <xdr:row>68</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65</xdr:row>
      <xdr:rowOff>0</xdr:rowOff>
    </xdr:from>
    <xdr:to>
      <xdr:col>9</xdr:col>
      <xdr:colOff>1215390</xdr:colOff>
      <xdr:row>67</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68</xdr:row>
      <xdr:rowOff>0</xdr:rowOff>
    </xdr:from>
    <xdr:to>
      <xdr:col>9</xdr:col>
      <xdr:colOff>1215390</xdr:colOff>
      <xdr:row>70</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67</xdr:row>
      <xdr:rowOff>0</xdr:rowOff>
    </xdr:from>
    <xdr:to>
      <xdr:col>9</xdr:col>
      <xdr:colOff>1215390</xdr:colOff>
      <xdr:row>69</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78</xdr:row>
      <xdr:rowOff>0</xdr:rowOff>
    </xdr:from>
    <xdr:to>
      <xdr:col>9</xdr:col>
      <xdr:colOff>1215390</xdr:colOff>
      <xdr:row>80</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67</xdr:row>
      <xdr:rowOff>0</xdr:rowOff>
    </xdr:from>
    <xdr:to>
      <xdr:col>9</xdr:col>
      <xdr:colOff>1215390</xdr:colOff>
      <xdr:row>69</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77</xdr:row>
      <xdr:rowOff>0</xdr:rowOff>
    </xdr:from>
    <xdr:to>
      <xdr:col>9</xdr:col>
      <xdr:colOff>1215390</xdr:colOff>
      <xdr:row>79</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67</xdr:row>
      <xdr:rowOff>0</xdr:rowOff>
    </xdr:from>
    <xdr:to>
      <xdr:col>9</xdr:col>
      <xdr:colOff>1215390</xdr:colOff>
      <xdr:row>69</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5</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71</xdr:row>
      <xdr:rowOff>0</xdr:rowOff>
    </xdr:from>
    <xdr:to>
      <xdr:col>9</xdr:col>
      <xdr:colOff>1215390</xdr:colOff>
      <xdr:row>73</xdr:row>
      <xdr:rowOff>66040</xdr:rowOff>
    </xdr:to>
    <xdr:pic>
      <xdr:nvPicPr>
        <xdr:cNvPr id="3" name="Picture 2"/>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urs.cz/software-a-data/kros-4-ocenovani-a-rizeni-stavebni-vyroby/"/>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hyperlink" Target="https://podminky.urs.cz/item/CS_URS_2023_01/997211611" TargetMode="External"/><Relationship Id="rId3" Type="http://schemas.openxmlformats.org/officeDocument/2006/relationships/hyperlink" Target="https://podminky.urs.cz/item/CS_URS_2023_01/167151102" TargetMode="External"/><Relationship Id="rId7" Type="http://schemas.openxmlformats.org/officeDocument/2006/relationships/hyperlink" Target="https://podminky.urs.cz/item/CS_URS_2023_01/997013509" TargetMode="External"/><Relationship Id="rId2" Type="http://schemas.openxmlformats.org/officeDocument/2006/relationships/hyperlink" Target="https://podminky.urs.cz/item/CS_URS_2023_01/162751119" TargetMode="External"/><Relationship Id="rId1" Type="http://schemas.openxmlformats.org/officeDocument/2006/relationships/hyperlink" Target="https://podminky.urs.cz/item/CS_URS_2023_01/162751117" TargetMode="External"/><Relationship Id="rId6" Type="http://schemas.openxmlformats.org/officeDocument/2006/relationships/hyperlink" Target="https://podminky.urs.cz/item/CS_URS_2023_01/997013501" TargetMode="External"/><Relationship Id="rId5" Type="http://schemas.openxmlformats.org/officeDocument/2006/relationships/hyperlink" Target="https://podminky.urs.cz/item/CS_URS_2023_01/512531111" TargetMode="External"/><Relationship Id="rId4" Type="http://schemas.openxmlformats.org/officeDocument/2006/relationships/hyperlink" Target="https://podminky.urs.cz/item/CS_URS_2023_01/548133111" TargetMode="External"/><Relationship Id="rId9"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3" Type="http://schemas.openxmlformats.org/officeDocument/2006/relationships/hyperlink" Target="https://podminky.urs.cz/item/CS_URS_2023_01/162751119" TargetMode="External"/><Relationship Id="rId18" Type="http://schemas.openxmlformats.org/officeDocument/2006/relationships/hyperlink" Target="https://podminky.urs.cz/item/CS_URS_2023_01/181951111" TargetMode="External"/><Relationship Id="rId26" Type="http://schemas.openxmlformats.org/officeDocument/2006/relationships/hyperlink" Target="https://podminky.urs.cz/item/CS_URS_2023_01/451475122" TargetMode="External"/><Relationship Id="rId39" Type="http://schemas.openxmlformats.org/officeDocument/2006/relationships/hyperlink" Target="https://podminky.urs.cz/item/CS_URS_2023_01/938905311" TargetMode="External"/><Relationship Id="rId21" Type="http://schemas.openxmlformats.org/officeDocument/2006/relationships/hyperlink" Target="https://podminky.urs.cz/item/CS_URS_2023_01/291211111" TargetMode="External"/><Relationship Id="rId34" Type="http://schemas.openxmlformats.org/officeDocument/2006/relationships/hyperlink" Target="https://podminky.urs.cz/item/CS_URS_2023_01/911121311" TargetMode="External"/><Relationship Id="rId42" Type="http://schemas.openxmlformats.org/officeDocument/2006/relationships/hyperlink" Target="https://podminky.urs.cz/item/CS_URS_2023_01/985121201" TargetMode="External"/><Relationship Id="rId47" Type="http://schemas.openxmlformats.org/officeDocument/2006/relationships/hyperlink" Target="https://podminky.urs.cz/item/CS_URS_2023_01/997013843" TargetMode="External"/><Relationship Id="rId50" Type="http://schemas.openxmlformats.org/officeDocument/2006/relationships/hyperlink" Target="https://podminky.urs.cz/item/CS_URS_2023_01/997211612" TargetMode="External"/><Relationship Id="rId55" Type="http://schemas.openxmlformats.org/officeDocument/2006/relationships/hyperlink" Target="https://podminky.urs.cz/item/CS_URS_2023_01/997221873" TargetMode="External"/><Relationship Id="rId7" Type="http://schemas.openxmlformats.org/officeDocument/2006/relationships/hyperlink" Target="https://podminky.urs.cz/item/CS_URS_2023_01/113311171" TargetMode="External"/><Relationship Id="rId2" Type="http://schemas.openxmlformats.org/officeDocument/2006/relationships/hyperlink" Target="https://podminky.urs.cz/item/CS_URS_2023_01/112151011" TargetMode="External"/><Relationship Id="rId16" Type="http://schemas.openxmlformats.org/officeDocument/2006/relationships/hyperlink" Target="https://podminky.urs.cz/item/CS_URS_2023_01/167151122" TargetMode="External"/><Relationship Id="rId20" Type="http://schemas.openxmlformats.org/officeDocument/2006/relationships/hyperlink" Target="https://podminky.urs.cz/item/CS_URS_2023_01/291111111" TargetMode="External"/><Relationship Id="rId29" Type="http://schemas.openxmlformats.org/officeDocument/2006/relationships/hyperlink" Target="https://podminky.urs.cz/item/CS_URS_2023_01/521281111" TargetMode="External"/><Relationship Id="rId41" Type="http://schemas.openxmlformats.org/officeDocument/2006/relationships/hyperlink" Target="https://podminky.urs.cz/item/CS_URS_2023_01/963071111" TargetMode="External"/><Relationship Id="rId54" Type="http://schemas.openxmlformats.org/officeDocument/2006/relationships/hyperlink" Target="https://podminky.urs.cz/item/CS_URS_2023_01/997221559" TargetMode="External"/><Relationship Id="rId62" Type="http://schemas.openxmlformats.org/officeDocument/2006/relationships/drawing" Target="../drawings/drawing5.xml"/><Relationship Id="rId1" Type="http://schemas.openxmlformats.org/officeDocument/2006/relationships/hyperlink" Target="https://podminky.urs.cz/item/CS_URS_2023_01/111211101" TargetMode="External"/><Relationship Id="rId6" Type="http://schemas.openxmlformats.org/officeDocument/2006/relationships/hyperlink" Target="https://podminky.urs.cz/item/CS_URS_2023_01/113152112" TargetMode="External"/><Relationship Id="rId11" Type="http://schemas.openxmlformats.org/officeDocument/2006/relationships/hyperlink" Target="https://podminky.urs.cz/item/CS_URS_2023_01/162751117" TargetMode="External"/><Relationship Id="rId24" Type="http://schemas.openxmlformats.org/officeDocument/2006/relationships/hyperlink" Target="https://podminky.urs.cz/item/CS_URS_2023_01/429172211" TargetMode="External"/><Relationship Id="rId32" Type="http://schemas.openxmlformats.org/officeDocument/2006/relationships/hyperlink" Target="https://podminky.urs.cz/item/CS_URS_2023_01/628613223" TargetMode="External"/><Relationship Id="rId37" Type="http://schemas.openxmlformats.org/officeDocument/2006/relationships/hyperlink" Target="https://podminky.urs.cz/item/CS_URS_2023_01/936171150" TargetMode="External"/><Relationship Id="rId40" Type="http://schemas.openxmlformats.org/officeDocument/2006/relationships/hyperlink" Target="https://podminky.urs.cz/item/CS_URS_2023_01/938905312" TargetMode="External"/><Relationship Id="rId45" Type="http://schemas.openxmlformats.org/officeDocument/2006/relationships/hyperlink" Target="https://podminky.urs.cz/item/CS_URS_2023_01/985232112" TargetMode="External"/><Relationship Id="rId53" Type="http://schemas.openxmlformats.org/officeDocument/2006/relationships/hyperlink" Target="https://podminky.urs.cz/item/CS_URS_2023_01/997221551" TargetMode="External"/><Relationship Id="rId58" Type="http://schemas.openxmlformats.org/officeDocument/2006/relationships/hyperlink" Target="https://podminky.urs.cz/item/CS_URS_2023_01/998226011" TargetMode="External"/><Relationship Id="rId5" Type="http://schemas.openxmlformats.org/officeDocument/2006/relationships/hyperlink" Target="https://podminky.urs.cz/item/CS_URS_2023_01/113151111" TargetMode="External"/><Relationship Id="rId15" Type="http://schemas.openxmlformats.org/officeDocument/2006/relationships/hyperlink" Target="https://podminky.urs.cz/item/CS_URS_2023_01/167151102" TargetMode="External"/><Relationship Id="rId23" Type="http://schemas.openxmlformats.org/officeDocument/2006/relationships/hyperlink" Target="https://podminky.urs.cz/item/CS_URS_2023_01/317661142" TargetMode="External"/><Relationship Id="rId28" Type="http://schemas.openxmlformats.org/officeDocument/2006/relationships/hyperlink" Target="https://podminky.urs.cz/item/CS_URS_2023_01/521273211" TargetMode="External"/><Relationship Id="rId36" Type="http://schemas.openxmlformats.org/officeDocument/2006/relationships/hyperlink" Target="https://podminky.urs.cz/item/CS_URS_2023_01/919726122" TargetMode="External"/><Relationship Id="rId49" Type="http://schemas.openxmlformats.org/officeDocument/2006/relationships/hyperlink" Target="https://podminky.urs.cz/item/CS_URS_2023_01/997211611" TargetMode="External"/><Relationship Id="rId57" Type="http://schemas.openxmlformats.org/officeDocument/2006/relationships/hyperlink" Target="https://podminky.urs.cz/item/CS_URS_2023_01/998212191" TargetMode="External"/><Relationship Id="rId61" Type="http://schemas.openxmlformats.org/officeDocument/2006/relationships/hyperlink" Target="https://podminky.urs.cz/item/CS_URS_2023_01/767590192" TargetMode="External"/><Relationship Id="rId10" Type="http://schemas.openxmlformats.org/officeDocument/2006/relationships/hyperlink" Target="https://podminky.urs.cz/item/CS_URS_2023_01/122352508" TargetMode="External"/><Relationship Id="rId19" Type="http://schemas.openxmlformats.org/officeDocument/2006/relationships/hyperlink" Target="https://podminky.urs.cz/item/CS_URS_2023_01/182251101" TargetMode="External"/><Relationship Id="rId31" Type="http://schemas.openxmlformats.org/officeDocument/2006/relationships/hyperlink" Target="https://podminky.urs.cz/item/CS_URS_2023_01/628611102" TargetMode="External"/><Relationship Id="rId44" Type="http://schemas.openxmlformats.org/officeDocument/2006/relationships/hyperlink" Target="https://podminky.urs.cz/item/CS_URS_2023_01/985223210" TargetMode="External"/><Relationship Id="rId52" Type="http://schemas.openxmlformats.org/officeDocument/2006/relationships/hyperlink" Target="https://podminky.urs.cz/item/CS_URS_2023_01/997221111" TargetMode="External"/><Relationship Id="rId60" Type="http://schemas.openxmlformats.org/officeDocument/2006/relationships/hyperlink" Target="https://podminky.urs.cz/item/CS_URS_2023_01/767590190" TargetMode="External"/><Relationship Id="rId4" Type="http://schemas.openxmlformats.org/officeDocument/2006/relationships/hyperlink" Target="https://podminky.urs.cz/item/CS_URS_2023_01/112251102" TargetMode="External"/><Relationship Id="rId9" Type="http://schemas.openxmlformats.org/officeDocument/2006/relationships/hyperlink" Target="https://podminky.urs.cz/item/CS_URS_2023_01/122352501" TargetMode="External"/><Relationship Id="rId14" Type="http://schemas.openxmlformats.org/officeDocument/2006/relationships/hyperlink" Target="https://podminky.urs.cz/item/CS_URS_2023_01/162751119" TargetMode="External"/><Relationship Id="rId22" Type="http://schemas.openxmlformats.org/officeDocument/2006/relationships/hyperlink" Target="https://podminky.urs.cz/item/CS_URS_2023_01/317451111" TargetMode="External"/><Relationship Id="rId27" Type="http://schemas.openxmlformats.org/officeDocument/2006/relationships/hyperlink" Target="https://podminky.urs.cz/item/CS_URS_2023_01/521273111" TargetMode="External"/><Relationship Id="rId30" Type="http://schemas.openxmlformats.org/officeDocument/2006/relationships/hyperlink" Target="https://podminky.urs.cz/item/CS_URS_2023_01/521281211" TargetMode="External"/><Relationship Id="rId35" Type="http://schemas.openxmlformats.org/officeDocument/2006/relationships/hyperlink" Target="https://podminky.urs.cz/item/CS_URS_2023_01/919726121" TargetMode="External"/><Relationship Id="rId43" Type="http://schemas.openxmlformats.org/officeDocument/2006/relationships/hyperlink" Target="https://podminky.urs.cz/item/CS_URS_2023_01/985142212" TargetMode="External"/><Relationship Id="rId48" Type="http://schemas.openxmlformats.org/officeDocument/2006/relationships/hyperlink" Target="https://podminky.urs.cz/item/CS_URS_2023_01/997211111" TargetMode="External"/><Relationship Id="rId56" Type="http://schemas.openxmlformats.org/officeDocument/2006/relationships/hyperlink" Target="https://podminky.urs.cz/item/CS_URS_2023_01/998212111" TargetMode="External"/><Relationship Id="rId8" Type="http://schemas.openxmlformats.org/officeDocument/2006/relationships/hyperlink" Target="https://podminky.urs.cz/item/CS_URS_2023_01/119001422" TargetMode="External"/><Relationship Id="rId51" Type="http://schemas.openxmlformats.org/officeDocument/2006/relationships/hyperlink" Target="https://podminky.urs.cz/item/CS_URS_2023_01/997211621" TargetMode="External"/><Relationship Id="rId3" Type="http://schemas.openxmlformats.org/officeDocument/2006/relationships/hyperlink" Target="https://podminky.urs.cz/item/CS_URS_2023_01/112155315" TargetMode="External"/><Relationship Id="rId12" Type="http://schemas.openxmlformats.org/officeDocument/2006/relationships/hyperlink" Target="https://podminky.urs.cz/item/CS_URS_2023_01/162751117" TargetMode="External"/><Relationship Id="rId17" Type="http://schemas.openxmlformats.org/officeDocument/2006/relationships/hyperlink" Target="https://podminky.urs.cz/item/CS_URS_2023_01/171251201" TargetMode="External"/><Relationship Id="rId25" Type="http://schemas.openxmlformats.org/officeDocument/2006/relationships/hyperlink" Target="https://podminky.urs.cz/item/CS_URS_2023_01/451475121" TargetMode="External"/><Relationship Id="rId33" Type="http://schemas.openxmlformats.org/officeDocument/2006/relationships/hyperlink" Target="https://podminky.urs.cz/item/CS_URS_2023_01/911121211" TargetMode="External"/><Relationship Id="rId38" Type="http://schemas.openxmlformats.org/officeDocument/2006/relationships/hyperlink" Target="https://podminky.urs.cz/item/CS_URS_2023_01/936171311" TargetMode="External"/><Relationship Id="rId46" Type="http://schemas.openxmlformats.org/officeDocument/2006/relationships/hyperlink" Target="https://podminky.urs.cz/item/CS_URS_2023_01/985311111" TargetMode="External"/><Relationship Id="rId59" Type="http://schemas.openxmlformats.org/officeDocument/2006/relationships/hyperlink" Target="https://podminky.urs.cz/item/CS_URS_2023_01/767590120"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podminky.urs.cz/item/CS_URS_2023_01/521371511" TargetMode="External"/><Relationship Id="rId2" Type="http://schemas.openxmlformats.org/officeDocument/2006/relationships/hyperlink" Target="https://podminky.urs.cz/item/CS_URS_2023_01/514531125" TargetMode="External"/><Relationship Id="rId1" Type="http://schemas.openxmlformats.org/officeDocument/2006/relationships/hyperlink" Target="https://podminky.urs.cz/item/CS_URS_2023_01/512531111" TargetMode="External"/><Relationship Id="rId6" Type="http://schemas.openxmlformats.org/officeDocument/2006/relationships/drawing" Target="../drawings/drawing6.xml"/><Relationship Id="rId5" Type="http://schemas.openxmlformats.org/officeDocument/2006/relationships/hyperlink" Target="https://podminky.urs.cz/item/CS_URS_2023_01/548133111" TargetMode="External"/><Relationship Id="rId4" Type="http://schemas.openxmlformats.org/officeDocument/2006/relationships/hyperlink" Target="https://podminky.urs.cz/item/CS_URS_2023_01/52597111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3_01/111211101" TargetMode="External"/><Relationship Id="rId13" Type="http://schemas.openxmlformats.org/officeDocument/2006/relationships/hyperlink" Target="https://podminky.urs.cz/item/CS_URS_2023_01/181951111" TargetMode="External"/><Relationship Id="rId18" Type="http://schemas.openxmlformats.org/officeDocument/2006/relationships/hyperlink" Target="https://podminky.urs.cz/item/CS_URS_2023_01/521273211" TargetMode="External"/><Relationship Id="rId26" Type="http://schemas.openxmlformats.org/officeDocument/2006/relationships/hyperlink" Target="https://podminky.urs.cz/item/CS_URS_2023_01/938905311" TargetMode="External"/><Relationship Id="rId3" Type="http://schemas.openxmlformats.org/officeDocument/2006/relationships/hyperlink" Target="https://podminky.urs.cz/item/CS_URS_2023_01/113311171" TargetMode="External"/><Relationship Id="rId21" Type="http://schemas.openxmlformats.org/officeDocument/2006/relationships/hyperlink" Target="https://podminky.urs.cz/item/CS_URS_2023_01/628611102" TargetMode="External"/><Relationship Id="rId34" Type="http://schemas.openxmlformats.org/officeDocument/2006/relationships/hyperlink" Target="https://podminky.urs.cz/item/CS_URS_2023_01/998226011" TargetMode="External"/><Relationship Id="rId7" Type="http://schemas.openxmlformats.org/officeDocument/2006/relationships/hyperlink" Target="https://podminky.urs.cz/item/CS_URS_2023_01/153191131" TargetMode="External"/><Relationship Id="rId12" Type="http://schemas.openxmlformats.org/officeDocument/2006/relationships/hyperlink" Target="https://podminky.urs.cz/item/CS_URS_2023_01/171251201" TargetMode="External"/><Relationship Id="rId17" Type="http://schemas.openxmlformats.org/officeDocument/2006/relationships/hyperlink" Target="https://podminky.urs.cz/item/CS_URS_2023_01/521273111" TargetMode="External"/><Relationship Id="rId25" Type="http://schemas.openxmlformats.org/officeDocument/2006/relationships/hyperlink" Target="https://podminky.urs.cz/item/CS_URS_2023_01/985121122" TargetMode="External"/><Relationship Id="rId33" Type="http://schemas.openxmlformats.org/officeDocument/2006/relationships/hyperlink" Target="https://podminky.urs.cz/item/CS_URS_2023_01/998212191" TargetMode="External"/><Relationship Id="rId38" Type="http://schemas.openxmlformats.org/officeDocument/2006/relationships/drawing" Target="../drawings/drawing7.xml"/><Relationship Id="rId2" Type="http://schemas.openxmlformats.org/officeDocument/2006/relationships/hyperlink" Target="https://podminky.urs.cz/item/CS_URS_2023_01/113152112" TargetMode="External"/><Relationship Id="rId16" Type="http://schemas.openxmlformats.org/officeDocument/2006/relationships/hyperlink" Target="https://podminky.urs.cz/item/CS_URS_2023_01/429172211" TargetMode="External"/><Relationship Id="rId20" Type="http://schemas.openxmlformats.org/officeDocument/2006/relationships/hyperlink" Target="https://podminky.urs.cz/item/CS_URS_2023_01/521281211" TargetMode="External"/><Relationship Id="rId29" Type="http://schemas.openxmlformats.org/officeDocument/2006/relationships/hyperlink" Target="https://podminky.urs.cz/item/CS_URS_2023_01/997211612" TargetMode="External"/><Relationship Id="rId1" Type="http://schemas.openxmlformats.org/officeDocument/2006/relationships/hyperlink" Target="https://podminky.urs.cz/item/CS_URS_2023_01/113151111" TargetMode="External"/><Relationship Id="rId6" Type="http://schemas.openxmlformats.org/officeDocument/2006/relationships/hyperlink" Target="https://podminky.urs.cz/item/CS_URS_2023_01/153191121" TargetMode="External"/><Relationship Id="rId11" Type="http://schemas.openxmlformats.org/officeDocument/2006/relationships/hyperlink" Target="https://podminky.urs.cz/item/CS_URS_2023_01/162751119" TargetMode="External"/><Relationship Id="rId24" Type="http://schemas.openxmlformats.org/officeDocument/2006/relationships/hyperlink" Target="https://podminky.urs.cz/item/CS_URS_2023_01/963071111" TargetMode="External"/><Relationship Id="rId32" Type="http://schemas.openxmlformats.org/officeDocument/2006/relationships/hyperlink" Target="https://podminky.urs.cz/item/CS_URS_2023_01/998212111" TargetMode="External"/><Relationship Id="rId37" Type="http://schemas.openxmlformats.org/officeDocument/2006/relationships/hyperlink" Target="https://podminky.urs.cz/item/CS_URS_2023_01/767590192" TargetMode="External"/><Relationship Id="rId5" Type="http://schemas.openxmlformats.org/officeDocument/2006/relationships/hyperlink" Target="https://podminky.urs.cz/item/CS_URS_2023_01/119001422" TargetMode="External"/><Relationship Id="rId15" Type="http://schemas.openxmlformats.org/officeDocument/2006/relationships/hyperlink" Target="https://podminky.urs.cz/item/CS_URS_2023_01/291211111" TargetMode="External"/><Relationship Id="rId23" Type="http://schemas.openxmlformats.org/officeDocument/2006/relationships/hyperlink" Target="https://podminky.urs.cz/item/CS_URS_2023_01/919726122" TargetMode="External"/><Relationship Id="rId28" Type="http://schemas.openxmlformats.org/officeDocument/2006/relationships/hyperlink" Target="https://podminky.urs.cz/item/CS_URS_2023_01/985223210" TargetMode="External"/><Relationship Id="rId36" Type="http://schemas.openxmlformats.org/officeDocument/2006/relationships/hyperlink" Target="https://podminky.urs.cz/item/CS_URS_2023_01/767590190" TargetMode="External"/><Relationship Id="rId10" Type="http://schemas.openxmlformats.org/officeDocument/2006/relationships/hyperlink" Target="https://podminky.urs.cz/item/CS_URS_2023_01/162751117" TargetMode="External"/><Relationship Id="rId19" Type="http://schemas.openxmlformats.org/officeDocument/2006/relationships/hyperlink" Target="https://podminky.urs.cz/item/CS_URS_2023_01/521281111" TargetMode="External"/><Relationship Id="rId31" Type="http://schemas.openxmlformats.org/officeDocument/2006/relationships/hyperlink" Target="https://podminky.urs.cz/item/CS_URS_2023_01/997221873" TargetMode="External"/><Relationship Id="rId4" Type="http://schemas.openxmlformats.org/officeDocument/2006/relationships/hyperlink" Target="https://podminky.urs.cz/item/CS_URS_2023_01/114203301" TargetMode="External"/><Relationship Id="rId9" Type="http://schemas.openxmlformats.org/officeDocument/2006/relationships/hyperlink" Target="https://podminky.urs.cz/item/CS_URS_2023_01/112155315" TargetMode="External"/><Relationship Id="rId14" Type="http://schemas.openxmlformats.org/officeDocument/2006/relationships/hyperlink" Target="https://podminky.urs.cz/item/CS_URS_2023_01/291111111" TargetMode="External"/><Relationship Id="rId22" Type="http://schemas.openxmlformats.org/officeDocument/2006/relationships/hyperlink" Target="https://podminky.urs.cz/item/CS_URS_2023_01/628613223" TargetMode="External"/><Relationship Id="rId27" Type="http://schemas.openxmlformats.org/officeDocument/2006/relationships/hyperlink" Target="https://podminky.urs.cz/item/CS_URS_2023_01/938905312" TargetMode="External"/><Relationship Id="rId30" Type="http://schemas.openxmlformats.org/officeDocument/2006/relationships/hyperlink" Target="https://podminky.urs.cz/item/CS_URS_2023_01/997211621" TargetMode="External"/><Relationship Id="rId35" Type="http://schemas.openxmlformats.org/officeDocument/2006/relationships/hyperlink" Target="https://podminky.urs.cz/item/CS_URS_2023_01/76759012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podminky.urs.cz/item/CS_URS_2023_01/521371511" TargetMode="External"/><Relationship Id="rId2" Type="http://schemas.openxmlformats.org/officeDocument/2006/relationships/hyperlink" Target="https://podminky.urs.cz/item/CS_URS_2023_01/514531125" TargetMode="External"/><Relationship Id="rId1" Type="http://schemas.openxmlformats.org/officeDocument/2006/relationships/hyperlink" Target="https://podminky.urs.cz/item/CS_URS_2023_01/512531111" TargetMode="External"/><Relationship Id="rId6" Type="http://schemas.openxmlformats.org/officeDocument/2006/relationships/drawing" Target="../drawings/drawing8.xml"/><Relationship Id="rId5" Type="http://schemas.openxmlformats.org/officeDocument/2006/relationships/hyperlink" Target="https://podminky.urs.cz/item/CS_URS_2023_01/548133111" TargetMode="External"/><Relationship Id="rId4" Type="http://schemas.openxmlformats.org/officeDocument/2006/relationships/hyperlink" Target="https://podminky.urs.cz/item/CS_URS_2023_01/525971111"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3_01/175111201" TargetMode="External"/><Relationship Id="rId13" Type="http://schemas.openxmlformats.org/officeDocument/2006/relationships/hyperlink" Target="https://podminky.urs.cz/item/CS_URS_2023_01/919542112" TargetMode="External"/><Relationship Id="rId18" Type="http://schemas.openxmlformats.org/officeDocument/2006/relationships/hyperlink" Target="https://podminky.urs.cz/item/CS_URS_2023_01/997211529" TargetMode="External"/><Relationship Id="rId3" Type="http://schemas.openxmlformats.org/officeDocument/2006/relationships/hyperlink" Target="https://podminky.urs.cz/item/CS_URS_2023_01/162751117" TargetMode="External"/><Relationship Id="rId21" Type="http://schemas.openxmlformats.org/officeDocument/2006/relationships/hyperlink" Target="https://podminky.urs.cz/item/CS_URS_2023_01/998212111" TargetMode="External"/><Relationship Id="rId7" Type="http://schemas.openxmlformats.org/officeDocument/2006/relationships/hyperlink" Target="https://podminky.urs.cz/item/CS_URS_2023_01/174111311" TargetMode="External"/><Relationship Id="rId12" Type="http://schemas.openxmlformats.org/officeDocument/2006/relationships/hyperlink" Target="https://podminky.urs.cz/item/CS_URS_2023_01/465513257" TargetMode="External"/><Relationship Id="rId17" Type="http://schemas.openxmlformats.org/officeDocument/2006/relationships/hyperlink" Target="https://podminky.urs.cz/item/CS_URS_2023_01/997211521" TargetMode="External"/><Relationship Id="rId2" Type="http://schemas.openxmlformats.org/officeDocument/2006/relationships/hyperlink" Target="https://podminky.urs.cz/item/CS_URS_2023_01/122352508" TargetMode="External"/><Relationship Id="rId16" Type="http://schemas.openxmlformats.org/officeDocument/2006/relationships/hyperlink" Target="https://podminky.urs.cz/item/CS_URS_2023_01/962051111" TargetMode="External"/><Relationship Id="rId20" Type="http://schemas.openxmlformats.org/officeDocument/2006/relationships/hyperlink" Target="https://podminky.urs.cz/item/CS_URS_2023_01/997241526" TargetMode="External"/><Relationship Id="rId1" Type="http://schemas.openxmlformats.org/officeDocument/2006/relationships/hyperlink" Target="https://podminky.urs.cz/item/CS_URS_2023_01/122352501" TargetMode="External"/><Relationship Id="rId6" Type="http://schemas.openxmlformats.org/officeDocument/2006/relationships/hyperlink" Target="https://podminky.urs.cz/item/CS_URS_2023_01/167151121" TargetMode="External"/><Relationship Id="rId11" Type="http://schemas.openxmlformats.org/officeDocument/2006/relationships/hyperlink" Target="https://podminky.urs.cz/item/CS_URS_2023_01/451313521" TargetMode="External"/><Relationship Id="rId5" Type="http://schemas.openxmlformats.org/officeDocument/2006/relationships/hyperlink" Target="https://podminky.urs.cz/item/CS_URS_2023_01/167151102" TargetMode="External"/><Relationship Id="rId15" Type="http://schemas.openxmlformats.org/officeDocument/2006/relationships/hyperlink" Target="https://podminky.urs.cz/item/CS_URS_2023_01/936942211" TargetMode="External"/><Relationship Id="rId10" Type="http://schemas.openxmlformats.org/officeDocument/2006/relationships/hyperlink" Target="https://podminky.urs.cz/item/CS_URS_2023_01/274311127" TargetMode="External"/><Relationship Id="rId19" Type="http://schemas.openxmlformats.org/officeDocument/2006/relationships/hyperlink" Target="https://podminky.urs.cz/item/CS_URS_2023_01/997211612" TargetMode="External"/><Relationship Id="rId4" Type="http://schemas.openxmlformats.org/officeDocument/2006/relationships/hyperlink" Target="https://podminky.urs.cz/item/CS_URS_2023_01/162751119" TargetMode="External"/><Relationship Id="rId9" Type="http://schemas.openxmlformats.org/officeDocument/2006/relationships/hyperlink" Target="https://podminky.urs.cz/item/CS_URS_2023_01/182251101" TargetMode="External"/><Relationship Id="rId14" Type="http://schemas.openxmlformats.org/officeDocument/2006/relationships/hyperlink" Target="https://podminky.urs.cz/item/CS_URS_2023_01/919726123" TargetMode="External"/><Relationship Id="rId22"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7"/>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75"/>
      <c r="AS2" s="275"/>
      <c r="AT2" s="275"/>
      <c r="AU2" s="275"/>
      <c r="AV2" s="275"/>
      <c r="AW2" s="275"/>
      <c r="AX2" s="275"/>
      <c r="AY2" s="275"/>
      <c r="AZ2" s="275"/>
      <c r="BA2" s="275"/>
      <c r="BB2" s="275"/>
      <c r="BC2" s="275"/>
      <c r="BD2" s="275"/>
      <c r="BE2" s="275"/>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59" t="s">
        <v>14</v>
      </c>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2"/>
      <c r="AL5" s="22"/>
      <c r="AM5" s="22"/>
      <c r="AN5" s="22"/>
      <c r="AO5" s="22"/>
      <c r="AP5" s="22"/>
      <c r="AQ5" s="22"/>
      <c r="AR5" s="20"/>
      <c r="BE5" s="256" t="s">
        <v>15</v>
      </c>
      <c r="BS5" s="17" t="s">
        <v>6</v>
      </c>
    </row>
    <row r="6" spans="1:74" s="1" customFormat="1" ht="36.950000000000003" customHeight="1">
      <c r="B6" s="21"/>
      <c r="C6" s="22"/>
      <c r="D6" s="28" t="s">
        <v>16</v>
      </c>
      <c r="E6" s="22"/>
      <c r="F6" s="22"/>
      <c r="G6" s="22"/>
      <c r="H6" s="22"/>
      <c r="I6" s="22"/>
      <c r="J6" s="22"/>
      <c r="K6" s="261" t="s">
        <v>17</v>
      </c>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2"/>
      <c r="AL6" s="22"/>
      <c r="AM6" s="22"/>
      <c r="AN6" s="22"/>
      <c r="AO6" s="22"/>
      <c r="AP6" s="22"/>
      <c r="AQ6" s="22"/>
      <c r="AR6" s="20"/>
      <c r="BE6" s="257"/>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257"/>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257"/>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57"/>
      <c r="BS9" s="17" t="s">
        <v>6</v>
      </c>
    </row>
    <row r="10" spans="1:74" s="1" customFormat="1" ht="12" customHeight="1">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28</v>
      </c>
      <c r="AO10" s="22"/>
      <c r="AP10" s="22"/>
      <c r="AQ10" s="22"/>
      <c r="AR10" s="20"/>
      <c r="BE10" s="257"/>
      <c r="BS10" s="17" t="s">
        <v>6</v>
      </c>
    </row>
    <row r="11" spans="1:74" s="1" customFormat="1" ht="18.399999999999999" customHeight="1">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30</v>
      </c>
      <c r="AL11" s="22"/>
      <c r="AM11" s="22"/>
      <c r="AN11" s="27" t="s">
        <v>28</v>
      </c>
      <c r="AO11" s="22"/>
      <c r="AP11" s="22"/>
      <c r="AQ11" s="22"/>
      <c r="AR11" s="20"/>
      <c r="BE11" s="257"/>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57"/>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32</v>
      </c>
      <c r="AO13" s="22"/>
      <c r="AP13" s="22"/>
      <c r="AQ13" s="22"/>
      <c r="AR13" s="20"/>
      <c r="BE13" s="257"/>
      <c r="BS13" s="17" t="s">
        <v>6</v>
      </c>
    </row>
    <row r="14" spans="1:74">
      <c r="B14" s="21"/>
      <c r="C14" s="22"/>
      <c r="D14" s="22"/>
      <c r="E14" s="262" t="s">
        <v>32</v>
      </c>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9" t="s">
        <v>30</v>
      </c>
      <c r="AL14" s="22"/>
      <c r="AM14" s="22"/>
      <c r="AN14" s="31" t="s">
        <v>32</v>
      </c>
      <c r="AO14" s="22"/>
      <c r="AP14" s="22"/>
      <c r="AQ14" s="22"/>
      <c r="AR14" s="20"/>
      <c r="BE14" s="257"/>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57"/>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28</v>
      </c>
      <c r="AO16" s="22"/>
      <c r="AP16" s="22"/>
      <c r="AQ16" s="22"/>
      <c r="AR16" s="20"/>
      <c r="BE16" s="257"/>
      <c r="BS16" s="17" t="s">
        <v>4</v>
      </c>
    </row>
    <row r="17" spans="1:71" s="1" customFormat="1" ht="18.399999999999999"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30</v>
      </c>
      <c r="AL17" s="22"/>
      <c r="AM17" s="22"/>
      <c r="AN17" s="27" t="s">
        <v>28</v>
      </c>
      <c r="AO17" s="22"/>
      <c r="AP17" s="22"/>
      <c r="AQ17" s="22"/>
      <c r="AR17" s="20"/>
      <c r="BE17" s="257"/>
      <c r="BS17" s="17" t="s">
        <v>35</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57"/>
      <c r="BS18" s="17" t="s">
        <v>6</v>
      </c>
    </row>
    <row r="19" spans="1:71" s="1" customFormat="1" ht="12" customHeight="1">
      <c r="B19" s="21"/>
      <c r="C19" s="22"/>
      <c r="D19" s="29"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28</v>
      </c>
      <c r="AO19" s="22"/>
      <c r="AP19" s="22"/>
      <c r="AQ19" s="22"/>
      <c r="AR19" s="20"/>
      <c r="BE19" s="257"/>
      <c r="BS19" s="17" t="s">
        <v>6</v>
      </c>
    </row>
    <row r="20" spans="1:71" s="1" customFormat="1" ht="18.399999999999999"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30</v>
      </c>
      <c r="AL20" s="22"/>
      <c r="AM20" s="22"/>
      <c r="AN20" s="27" t="s">
        <v>28</v>
      </c>
      <c r="AO20" s="22"/>
      <c r="AP20" s="22"/>
      <c r="AQ20" s="22"/>
      <c r="AR20" s="20"/>
      <c r="BE20" s="257"/>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57"/>
    </row>
    <row r="22" spans="1:71" s="1" customFormat="1" ht="12" customHeight="1">
      <c r="B22" s="21"/>
      <c r="C22" s="22"/>
      <c r="D22" s="29"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57"/>
    </row>
    <row r="23" spans="1:71" s="1" customFormat="1" ht="47.25" customHeight="1">
      <c r="B23" s="21"/>
      <c r="C23" s="22"/>
      <c r="D23" s="22"/>
      <c r="E23" s="264" t="s">
        <v>39</v>
      </c>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4"/>
      <c r="AE23" s="264"/>
      <c r="AF23" s="264"/>
      <c r="AG23" s="264"/>
      <c r="AH23" s="264"/>
      <c r="AI23" s="264"/>
      <c r="AJ23" s="264"/>
      <c r="AK23" s="264"/>
      <c r="AL23" s="264"/>
      <c r="AM23" s="264"/>
      <c r="AN23" s="264"/>
      <c r="AO23" s="22"/>
      <c r="AP23" s="22"/>
      <c r="AQ23" s="22"/>
      <c r="AR23" s="20"/>
      <c r="BE23" s="257"/>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57"/>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57"/>
    </row>
    <row r="26" spans="1:71" s="2" customFormat="1" ht="25.9" customHeight="1">
      <c r="A26" s="34"/>
      <c r="B26" s="35"/>
      <c r="C26" s="36"/>
      <c r="D26" s="37" t="s">
        <v>40</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5">
        <f>ROUND(AG54,2)</f>
        <v>0</v>
      </c>
      <c r="AL26" s="266"/>
      <c r="AM26" s="266"/>
      <c r="AN26" s="266"/>
      <c r="AO26" s="266"/>
      <c r="AP26" s="36"/>
      <c r="AQ26" s="36"/>
      <c r="AR26" s="39"/>
      <c r="BE26" s="257"/>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57"/>
    </row>
    <row r="28" spans="1:71" s="2" customFormat="1">
      <c r="A28" s="34"/>
      <c r="B28" s="35"/>
      <c r="C28" s="36"/>
      <c r="D28" s="36"/>
      <c r="E28" s="36"/>
      <c r="F28" s="36"/>
      <c r="G28" s="36"/>
      <c r="H28" s="36"/>
      <c r="I28" s="36"/>
      <c r="J28" s="36"/>
      <c r="K28" s="36"/>
      <c r="L28" s="267" t="s">
        <v>41</v>
      </c>
      <c r="M28" s="267"/>
      <c r="N28" s="267"/>
      <c r="O28" s="267"/>
      <c r="P28" s="267"/>
      <c r="Q28" s="36"/>
      <c r="R28" s="36"/>
      <c r="S28" s="36"/>
      <c r="T28" s="36"/>
      <c r="U28" s="36"/>
      <c r="V28" s="36"/>
      <c r="W28" s="267" t="s">
        <v>42</v>
      </c>
      <c r="X28" s="267"/>
      <c r="Y28" s="267"/>
      <c r="Z28" s="267"/>
      <c r="AA28" s="267"/>
      <c r="AB28" s="267"/>
      <c r="AC28" s="267"/>
      <c r="AD28" s="267"/>
      <c r="AE28" s="267"/>
      <c r="AF28" s="36"/>
      <c r="AG28" s="36"/>
      <c r="AH28" s="36"/>
      <c r="AI28" s="36"/>
      <c r="AJ28" s="36"/>
      <c r="AK28" s="267" t="s">
        <v>43</v>
      </c>
      <c r="AL28" s="267"/>
      <c r="AM28" s="267"/>
      <c r="AN28" s="267"/>
      <c r="AO28" s="267"/>
      <c r="AP28" s="36"/>
      <c r="AQ28" s="36"/>
      <c r="AR28" s="39"/>
      <c r="BE28" s="257"/>
    </row>
    <row r="29" spans="1:71" s="3" customFormat="1" ht="14.45" customHeight="1">
      <c r="B29" s="40"/>
      <c r="C29" s="41"/>
      <c r="D29" s="29" t="s">
        <v>44</v>
      </c>
      <c r="E29" s="41"/>
      <c r="F29" s="29" t="s">
        <v>45</v>
      </c>
      <c r="G29" s="41"/>
      <c r="H29" s="41"/>
      <c r="I29" s="41"/>
      <c r="J29" s="41"/>
      <c r="K29" s="41"/>
      <c r="L29" s="270">
        <v>0.21</v>
      </c>
      <c r="M29" s="269"/>
      <c r="N29" s="269"/>
      <c r="O29" s="269"/>
      <c r="P29" s="269"/>
      <c r="Q29" s="41"/>
      <c r="R29" s="41"/>
      <c r="S29" s="41"/>
      <c r="T29" s="41"/>
      <c r="U29" s="41"/>
      <c r="V29" s="41"/>
      <c r="W29" s="268">
        <f>ROUND(AZ54, 2)</f>
        <v>0</v>
      </c>
      <c r="X29" s="269"/>
      <c r="Y29" s="269"/>
      <c r="Z29" s="269"/>
      <c r="AA29" s="269"/>
      <c r="AB29" s="269"/>
      <c r="AC29" s="269"/>
      <c r="AD29" s="269"/>
      <c r="AE29" s="269"/>
      <c r="AF29" s="41"/>
      <c r="AG29" s="41"/>
      <c r="AH29" s="41"/>
      <c r="AI29" s="41"/>
      <c r="AJ29" s="41"/>
      <c r="AK29" s="268">
        <f>ROUND(AV54, 2)</f>
        <v>0</v>
      </c>
      <c r="AL29" s="269"/>
      <c r="AM29" s="269"/>
      <c r="AN29" s="269"/>
      <c r="AO29" s="269"/>
      <c r="AP29" s="41"/>
      <c r="AQ29" s="41"/>
      <c r="AR29" s="42"/>
      <c r="BE29" s="258"/>
    </row>
    <row r="30" spans="1:71" s="3" customFormat="1" ht="14.45" customHeight="1">
      <c r="B30" s="40"/>
      <c r="C30" s="41"/>
      <c r="D30" s="41"/>
      <c r="E30" s="41"/>
      <c r="F30" s="29" t="s">
        <v>46</v>
      </c>
      <c r="G30" s="41"/>
      <c r="H30" s="41"/>
      <c r="I30" s="41"/>
      <c r="J30" s="41"/>
      <c r="K30" s="41"/>
      <c r="L30" s="270">
        <v>0.15</v>
      </c>
      <c r="M30" s="269"/>
      <c r="N30" s="269"/>
      <c r="O30" s="269"/>
      <c r="P30" s="269"/>
      <c r="Q30" s="41"/>
      <c r="R30" s="41"/>
      <c r="S30" s="41"/>
      <c r="T30" s="41"/>
      <c r="U30" s="41"/>
      <c r="V30" s="41"/>
      <c r="W30" s="268">
        <f>ROUND(BA54, 2)</f>
        <v>0</v>
      </c>
      <c r="X30" s="269"/>
      <c r="Y30" s="269"/>
      <c r="Z30" s="269"/>
      <c r="AA30" s="269"/>
      <c r="AB30" s="269"/>
      <c r="AC30" s="269"/>
      <c r="AD30" s="269"/>
      <c r="AE30" s="269"/>
      <c r="AF30" s="41"/>
      <c r="AG30" s="41"/>
      <c r="AH30" s="41"/>
      <c r="AI30" s="41"/>
      <c r="AJ30" s="41"/>
      <c r="AK30" s="268">
        <f>ROUND(AW54, 2)</f>
        <v>0</v>
      </c>
      <c r="AL30" s="269"/>
      <c r="AM30" s="269"/>
      <c r="AN30" s="269"/>
      <c r="AO30" s="269"/>
      <c r="AP30" s="41"/>
      <c r="AQ30" s="41"/>
      <c r="AR30" s="42"/>
      <c r="BE30" s="258"/>
    </row>
    <row r="31" spans="1:71" s="3" customFormat="1" ht="14.45" hidden="1" customHeight="1">
      <c r="B31" s="40"/>
      <c r="C31" s="41"/>
      <c r="D31" s="41"/>
      <c r="E31" s="41"/>
      <c r="F31" s="29" t="s">
        <v>47</v>
      </c>
      <c r="G31" s="41"/>
      <c r="H31" s="41"/>
      <c r="I31" s="41"/>
      <c r="J31" s="41"/>
      <c r="K31" s="41"/>
      <c r="L31" s="270">
        <v>0.21</v>
      </c>
      <c r="M31" s="269"/>
      <c r="N31" s="269"/>
      <c r="O31" s="269"/>
      <c r="P31" s="269"/>
      <c r="Q31" s="41"/>
      <c r="R31" s="41"/>
      <c r="S31" s="41"/>
      <c r="T31" s="41"/>
      <c r="U31" s="41"/>
      <c r="V31" s="41"/>
      <c r="W31" s="268">
        <f>ROUND(BB54, 2)</f>
        <v>0</v>
      </c>
      <c r="X31" s="269"/>
      <c r="Y31" s="269"/>
      <c r="Z31" s="269"/>
      <c r="AA31" s="269"/>
      <c r="AB31" s="269"/>
      <c r="AC31" s="269"/>
      <c r="AD31" s="269"/>
      <c r="AE31" s="269"/>
      <c r="AF31" s="41"/>
      <c r="AG31" s="41"/>
      <c r="AH31" s="41"/>
      <c r="AI31" s="41"/>
      <c r="AJ31" s="41"/>
      <c r="AK31" s="268">
        <v>0</v>
      </c>
      <c r="AL31" s="269"/>
      <c r="AM31" s="269"/>
      <c r="AN31" s="269"/>
      <c r="AO31" s="269"/>
      <c r="AP31" s="41"/>
      <c r="AQ31" s="41"/>
      <c r="AR31" s="42"/>
      <c r="BE31" s="258"/>
    </row>
    <row r="32" spans="1:71" s="3" customFormat="1" ht="14.45" hidden="1" customHeight="1">
      <c r="B32" s="40"/>
      <c r="C32" s="41"/>
      <c r="D32" s="41"/>
      <c r="E32" s="41"/>
      <c r="F32" s="29" t="s">
        <v>48</v>
      </c>
      <c r="G32" s="41"/>
      <c r="H32" s="41"/>
      <c r="I32" s="41"/>
      <c r="J32" s="41"/>
      <c r="K32" s="41"/>
      <c r="L32" s="270">
        <v>0.15</v>
      </c>
      <c r="M32" s="269"/>
      <c r="N32" s="269"/>
      <c r="O32" s="269"/>
      <c r="P32" s="269"/>
      <c r="Q32" s="41"/>
      <c r="R32" s="41"/>
      <c r="S32" s="41"/>
      <c r="T32" s="41"/>
      <c r="U32" s="41"/>
      <c r="V32" s="41"/>
      <c r="W32" s="268">
        <f>ROUND(BC54, 2)</f>
        <v>0</v>
      </c>
      <c r="X32" s="269"/>
      <c r="Y32" s="269"/>
      <c r="Z32" s="269"/>
      <c r="AA32" s="269"/>
      <c r="AB32" s="269"/>
      <c r="AC32" s="269"/>
      <c r="AD32" s="269"/>
      <c r="AE32" s="269"/>
      <c r="AF32" s="41"/>
      <c r="AG32" s="41"/>
      <c r="AH32" s="41"/>
      <c r="AI32" s="41"/>
      <c r="AJ32" s="41"/>
      <c r="AK32" s="268">
        <v>0</v>
      </c>
      <c r="AL32" s="269"/>
      <c r="AM32" s="269"/>
      <c r="AN32" s="269"/>
      <c r="AO32" s="269"/>
      <c r="AP32" s="41"/>
      <c r="AQ32" s="41"/>
      <c r="AR32" s="42"/>
      <c r="BE32" s="258"/>
    </row>
    <row r="33" spans="1:57" s="3" customFormat="1" ht="14.45" hidden="1" customHeight="1">
      <c r="B33" s="40"/>
      <c r="C33" s="41"/>
      <c r="D33" s="41"/>
      <c r="E33" s="41"/>
      <c r="F33" s="29" t="s">
        <v>49</v>
      </c>
      <c r="G33" s="41"/>
      <c r="H33" s="41"/>
      <c r="I33" s="41"/>
      <c r="J33" s="41"/>
      <c r="K33" s="41"/>
      <c r="L33" s="270">
        <v>0</v>
      </c>
      <c r="M33" s="269"/>
      <c r="N33" s="269"/>
      <c r="O33" s="269"/>
      <c r="P33" s="269"/>
      <c r="Q33" s="41"/>
      <c r="R33" s="41"/>
      <c r="S33" s="41"/>
      <c r="T33" s="41"/>
      <c r="U33" s="41"/>
      <c r="V33" s="41"/>
      <c r="W33" s="268">
        <f>ROUND(BD54, 2)</f>
        <v>0</v>
      </c>
      <c r="X33" s="269"/>
      <c r="Y33" s="269"/>
      <c r="Z33" s="269"/>
      <c r="AA33" s="269"/>
      <c r="AB33" s="269"/>
      <c r="AC33" s="269"/>
      <c r="AD33" s="269"/>
      <c r="AE33" s="269"/>
      <c r="AF33" s="41"/>
      <c r="AG33" s="41"/>
      <c r="AH33" s="41"/>
      <c r="AI33" s="41"/>
      <c r="AJ33" s="41"/>
      <c r="AK33" s="268">
        <v>0</v>
      </c>
      <c r="AL33" s="269"/>
      <c r="AM33" s="269"/>
      <c r="AN33" s="269"/>
      <c r="AO33" s="269"/>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50</v>
      </c>
      <c r="E35" s="45"/>
      <c r="F35" s="45"/>
      <c r="G35" s="45"/>
      <c r="H35" s="45"/>
      <c r="I35" s="45"/>
      <c r="J35" s="45"/>
      <c r="K35" s="45"/>
      <c r="L35" s="45"/>
      <c r="M35" s="45"/>
      <c r="N35" s="45"/>
      <c r="O35" s="45"/>
      <c r="P35" s="45"/>
      <c r="Q35" s="45"/>
      <c r="R35" s="45"/>
      <c r="S35" s="45"/>
      <c r="T35" s="46" t="s">
        <v>51</v>
      </c>
      <c r="U35" s="45"/>
      <c r="V35" s="45"/>
      <c r="W35" s="45"/>
      <c r="X35" s="274" t="s">
        <v>52</v>
      </c>
      <c r="Y35" s="272"/>
      <c r="Z35" s="272"/>
      <c r="AA35" s="272"/>
      <c r="AB35" s="272"/>
      <c r="AC35" s="45"/>
      <c r="AD35" s="45"/>
      <c r="AE35" s="45"/>
      <c r="AF35" s="45"/>
      <c r="AG35" s="45"/>
      <c r="AH35" s="45"/>
      <c r="AI35" s="45"/>
      <c r="AJ35" s="45"/>
      <c r="AK35" s="271">
        <f>SUM(AK26:AK33)</f>
        <v>0</v>
      </c>
      <c r="AL35" s="272"/>
      <c r="AM35" s="272"/>
      <c r="AN35" s="272"/>
      <c r="AO35" s="273"/>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53</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13</v>
      </c>
      <c r="D44" s="52"/>
      <c r="E44" s="52"/>
      <c r="F44" s="52"/>
      <c r="G44" s="52"/>
      <c r="H44" s="52"/>
      <c r="I44" s="52"/>
      <c r="J44" s="52"/>
      <c r="K44" s="52"/>
      <c r="L44" s="52" t="str">
        <f>K5</f>
        <v>2022_12_23</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16</v>
      </c>
      <c r="D45" s="56"/>
      <c r="E45" s="56"/>
      <c r="F45" s="56"/>
      <c r="G45" s="56"/>
      <c r="H45" s="56"/>
      <c r="I45" s="56"/>
      <c r="J45" s="56"/>
      <c r="K45" s="56"/>
      <c r="L45" s="254" t="str">
        <f>K6</f>
        <v>Oprava trati v úseku Kunčice n. L. - Hostinné</v>
      </c>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56"/>
      <c r="AL45" s="56"/>
      <c r="AM45" s="56"/>
      <c r="AN45" s="56"/>
      <c r="AO45" s="56"/>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22</v>
      </c>
      <c r="D47" s="36"/>
      <c r="E47" s="36"/>
      <c r="F47" s="36"/>
      <c r="G47" s="36"/>
      <c r="H47" s="36"/>
      <c r="I47" s="36"/>
      <c r="J47" s="36"/>
      <c r="K47" s="36"/>
      <c r="L47" s="58" t="str">
        <f>IF(K8="","",K8)</f>
        <v>TÚ Kunčice n. L. - Hostinné</v>
      </c>
      <c r="M47" s="36"/>
      <c r="N47" s="36"/>
      <c r="O47" s="36"/>
      <c r="P47" s="36"/>
      <c r="Q47" s="36"/>
      <c r="R47" s="36"/>
      <c r="S47" s="36"/>
      <c r="T47" s="36"/>
      <c r="U47" s="36"/>
      <c r="V47" s="36"/>
      <c r="W47" s="36"/>
      <c r="X47" s="36"/>
      <c r="Y47" s="36"/>
      <c r="Z47" s="36"/>
      <c r="AA47" s="36"/>
      <c r="AB47" s="36"/>
      <c r="AC47" s="36"/>
      <c r="AD47" s="36"/>
      <c r="AE47" s="36"/>
      <c r="AF47" s="36"/>
      <c r="AG47" s="36"/>
      <c r="AH47" s="36"/>
      <c r="AI47" s="29" t="s">
        <v>24</v>
      </c>
      <c r="AJ47" s="36"/>
      <c r="AK47" s="36"/>
      <c r="AL47" s="36"/>
      <c r="AM47" s="279" t="str">
        <f>IF(AN8= "","",AN8)</f>
        <v>23. 12. 2022</v>
      </c>
      <c r="AN47" s="279"/>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26</v>
      </c>
      <c r="D49" s="36"/>
      <c r="E49" s="36"/>
      <c r="F49" s="36"/>
      <c r="G49" s="36"/>
      <c r="H49" s="36"/>
      <c r="I49" s="36"/>
      <c r="J49" s="36"/>
      <c r="K49" s="36"/>
      <c r="L49" s="52" t="str">
        <f>IF(E11= "","",E11)</f>
        <v>Správa železnic, s.o.</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80" t="str">
        <f>IF(E17="","",E17)</f>
        <v xml:space="preserve"> </v>
      </c>
      <c r="AN49" s="281"/>
      <c r="AO49" s="281"/>
      <c r="AP49" s="281"/>
      <c r="AQ49" s="36"/>
      <c r="AR49" s="39"/>
      <c r="AS49" s="282" t="s">
        <v>54</v>
      </c>
      <c r="AT49" s="283"/>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36</v>
      </c>
      <c r="AJ50" s="36"/>
      <c r="AK50" s="36"/>
      <c r="AL50" s="36"/>
      <c r="AM50" s="280" t="str">
        <f>IF(E20="","",E20)</f>
        <v>ST Hradec Králové</v>
      </c>
      <c r="AN50" s="281"/>
      <c r="AO50" s="281"/>
      <c r="AP50" s="281"/>
      <c r="AQ50" s="36"/>
      <c r="AR50" s="39"/>
      <c r="AS50" s="284"/>
      <c r="AT50" s="285"/>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86"/>
      <c r="AT51" s="287"/>
      <c r="AU51" s="64"/>
      <c r="AV51" s="64"/>
      <c r="AW51" s="64"/>
      <c r="AX51" s="64"/>
      <c r="AY51" s="64"/>
      <c r="AZ51" s="64"/>
      <c r="BA51" s="64"/>
      <c r="BB51" s="64"/>
      <c r="BC51" s="64"/>
      <c r="BD51" s="65"/>
      <c r="BE51" s="34"/>
    </row>
    <row r="52" spans="1:91" s="2" customFormat="1" ht="29.25" customHeight="1">
      <c r="A52" s="34"/>
      <c r="B52" s="35"/>
      <c r="C52" s="250" t="s">
        <v>55</v>
      </c>
      <c r="D52" s="251"/>
      <c r="E52" s="251"/>
      <c r="F52" s="251"/>
      <c r="G52" s="251"/>
      <c r="H52" s="66"/>
      <c r="I52" s="253" t="s">
        <v>56</v>
      </c>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78" t="s">
        <v>57</v>
      </c>
      <c r="AH52" s="251"/>
      <c r="AI52" s="251"/>
      <c r="AJ52" s="251"/>
      <c r="AK52" s="251"/>
      <c r="AL52" s="251"/>
      <c r="AM52" s="251"/>
      <c r="AN52" s="253" t="s">
        <v>58</v>
      </c>
      <c r="AO52" s="251"/>
      <c r="AP52" s="251"/>
      <c r="AQ52" s="67" t="s">
        <v>59</v>
      </c>
      <c r="AR52" s="39"/>
      <c r="AS52" s="68" t="s">
        <v>60</v>
      </c>
      <c r="AT52" s="69" t="s">
        <v>61</v>
      </c>
      <c r="AU52" s="69" t="s">
        <v>62</v>
      </c>
      <c r="AV52" s="69" t="s">
        <v>63</v>
      </c>
      <c r="AW52" s="69" t="s">
        <v>64</v>
      </c>
      <c r="AX52" s="69" t="s">
        <v>65</v>
      </c>
      <c r="AY52" s="69" t="s">
        <v>66</v>
      </c>
      <c r="AZ52" s="69" t="s">
        <v>67</v>
      </c>
      <c r="BA52" s="69" t="s">
        <v>68</v>
      </c>
      <c r="BB52" s="69" t="s">
        <v>69</v>
      </c>
      <c r="BC52" s="69" t="s">
        <v>70</v>
      </c>
      <c r="BD52" s="70" t="s">
        <v>71</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72</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88">
        <f>ROUND(SUM(AG55:AG65),2)</f>
        <v>0</v>
      </c>
      <c r="AH54" s="288"/>
      <c r="AI54" s="288"/>
      <c r="AJ54" s="288"/>
      <c r="AK54" s="288"/>
      <c r="AL54" s="288"/>
      <c r="AM54" s="288"/>
      <c r="AN54" s="289">
        <f t="shared" ref="AN54:AN65" si="0">SUM(AG54,AT54)</f>
        <v>0</v>
      </c>
      <c r="AO54" s="289"/>
      <c r="AP54" s="289"/>
      <c r="AQ54" s="78" t="s">
        <v>28</v>
      </c>
      <c r="AR54" s="79"/>
      <c r="AS54" s="80">
        <f>ROUND(SUM(AS55:AS65),2)</f>
        <v>0</v>
      </c>
      <c r="AT54" s="81">
        <f t="shared" ref="AT54:AT65" si="1">ROUND(SUM(AV54:AW54),2)</f>
        <v>0</v>
      </c>
      <c r="AU54" s="82">
        <f>ROUND(SUM(AU55:AU65),5)</f>
        <v>0</v>
      </c>
      <c r="AV54" s="81">
        <f>ROUND(AZ54*L29,2)</f>
        <v>0</v>
      </c>
      <c r="AW54" s="81">
        <f>ROUND(BA54*L30,2)</f>
        <v>0</v>
      </c>
      <c r="AX54" s="81">
        <f>ROUND(BB54*L29,2)</f>
        <v>0</v>
      </c>
      <c r="AY54" s="81">
        <f>ROUND(BC54*L30,2)</f>
        <v>0</v>
      </c>
      <c r="AZ54" s="81">
        <f>ROUND(SUM(AZ55:AZ65),2)</f>
        <v>0</v>
      </c>
      <c r="BA54" s="81">
        <f>ROUND(SUM(BA55:BA65),2)</f>
        <v>0</v>
      </c>
      <c r="BB54" s="81">
        <f>ROUND(SUM(BB55:BB65),2)</f>
        <v>0</v>
      </c>
      <c r="BC54" s="81">
        <f>ROUND(SUM(BC55:BC65),2)</f>
        <v>0</v>
      </c>
      <c r="BD54" s="83">
        <f>ROUND(SUM(BD55:BD65),2)</f>
        <v>0</v>
      </c>
      <c r="BS54" s="84" t="s">
        <v>73</v>
      </c>
      <c r="BT54" s="84" t="s">
        <v>74</v>
      </c>
      <c r="BU54" s="85" t="s">
        <v>75</v>
      </c>
      <c r="BV54" s="84" t="s">
        <v>76</v>
      </c>
      <c r="BW54" s="84" t="s">
        <v>5</v>
      </c>
      <c r="BX54" s="84" t="s">
        <v>77</v>
      </c>
      <c r="CL54" s="84" t="s">
        <v>19</v>
      </c>
    </row>
    <row r="55" spans="1:91" s="7" customFormat="1" ht="16.5" customHeight="1">
      <c r="A55" s="86" t="s">
        <v>78</v>
      </c>
      <c r="B55" s="87"/>
      <c r="C55" s="88"/>
      <c r="D55" s="252" t="s">
        <v>79</v>
      </c>
      <c r="E55" s="252"/>
      <c r="F55" s="252"/>
      <c r="G55" s="252"/>
      <c r="H55" s="252"/>
      <c r="I55" s="89"/>
      <c r="J55" s="252" t="s">
        <v>80</v>
      </c>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76">
        <f>'SO 01 - Železniční svršek'!J30</f>
        <v>0</v>
      </c>
      <c r="AH55" s="277"/>
      <c r="AI55" s="277"/>
      <c r="AJ55" s="277"/>
      <c r="AK55" s="277"/>
      <c r="AL55" s="277"/>
      <c r="AM55" s="277"/>
      <c r="AN55" s="276">
        <f t="shared" si="0"/>
        <v>0</v>
      </c>
      <c r="AO55" s="277"/>
      <c r="AP55" s="277"/>
      <c r="AQ55" s="90" t="s">
        <v>81</v>
      </c>
      <c r="AR55" s="91"/>
      <c r="AS55" s="92">
        <v>0</v>
      </c>
      <c r="AT55" s="93">
        <f t="shared" si="1"/>
        <v>0</v>
      </c>
      <c r="AU55" s="94">
        <f>'SO 01 - Železniční svršek'!P79</f>
        <v>0</v>
      </c>
      <c r="AV55" s="93">
        <f>'SO 01 - Železniční svršek'!J33</f>
        <v>0</v>
      </c>
      <c r="AW55" s="93">
        <f>'SO 01 - Železniční svršek'!J34</f>
        <v>0</v>
      </c>
      <c r="AX55" s="93">
        <f>'SO 01 - Železniční svršek'!J35</f>
        <v>0</v>
      </c>
      <c r="AY55" s="93">
        <f>'SO 01 - Železniční svršek'!J36</f>
        <v>0</v>
      </c>
      <c r="AZ55" s="93">
        <f>'SO 01 - Železniční svršek'!F33</f>
        <v>0</v>
      </c>
      <c r="BA55" s="93">
        <f>'SO 01 - Železniční svršek'!F34</f>
        <v>0</v>
      </c>
      <c r="BB55" s="93">
        <f>'SO 01 - Železniční svršek'!F35</f>
        <v>0</v>
      </c>
      <c r="BC55" s="93">
        <f>'SO 01 - Železniční svršek'!F36</f>
        <v>0</v>
      </c>
      <c r="BD55" s="95">
        <f>'SO 01 - Železniční svršek'!F37</f>
        <v>0</v>
      </c>
      <c r="BT55" s="96" t="s">
        <v>82</v>
      </c>
      <c r="BV55" s="96" t="s">
        <v>76</v>
      </c>
      <c r="BW55" s="96" t="s">
        <v>83</v>
      </c>
      <c r="BX55" s="96" t="s">
        <v>5</v>
      </c>
      <c r="CL55" s="96" t="s">
        <v>28</v>
      </c>
      <c r="CM55" s="96" t="s">
        <v>84</v>
      </c>
    </row>
    <row r="56" spans="1:91" s="7" customFormat="1" ht="24.75" customHeight="1">
      <c r="A56" s="86" t="s">
        <v>78</v>
      </c>
      <c r="B56" s="87"/>
      <c r="C56" s="88"/>
      <c r="D56" s="252" t="s">
        <v>85</v>
      </c>
      <c r="E56" s="252"/>
      <c r="F56" s="252"/>
      <c r="G56" s="252"/>
      <c r="H56" s="252"/>
      <c r="I56" s="89"/>
      <c r="J56" s="252" t="s">
        <v>86</v>
      </c>
      <c r="K56" s="252"/>
      <c r="L56" s="252"/>
      <c r="M56" s="252"/>
      <c r="N56" s="252"/>
      <c r="O56" s="252"/>
      <c r="P56" s="252"/>
      <c r="Q56" s="252"/>
      <c r="R56" s="252"/>
      <c r="S56" s="252"/>
      <c r="T56" s="252"/>
      <c r="U56" s="252"/>
      <c r="V56" s="252"/>
      <c r="W56" s="252"/>
      <c r="X56" s="252"/>
      <c r="Y56" s="252"/>
      <c r="Z56" s="252"/>
      <c r="AA56" s="252"/>
      <c r="AB56" s="252"/>
      <c r="AC56" s="252"/>
      <c r="AD56" s="252"/>
      <c r="AE56" s="252"/>
      <c r="AF56" s="252"/>
      <c r="AG56" s="276">
        <f>'SO 1.1 - Úprava GPK v pře...'!J30</f>
        <v>0</v>
      </c>
      <c r="AH56" s="277"/>
      <c r="AI56" s="277"/>
      <c r="AJ56" s="277"/>
      <c r="AK56" s="277"/>
      <c r="AL56" s="277"/>
      <c r="AM56" s="277"/>
      <c r="AN56" s="276">
        <f t="shared" si="0"/>
        <v>0</v>
      </c>
      <c r="AO56" s="277"/>
      <c r="AP56" s="277"/>
      <c r="AQ56" s="90" t="s">
        <v>81</v>
      </c>
      <c r="AR56" s="91"/>
      <c r="AS56" s="92">
        <v>0</v>
      </c>
      <c r="AT56" s="93">
        <f t="shared" si="1"/>
        <v>0</v>
      </c>
      <c r="AU56" s="94">
        <f>'SO 1.1 - Úprava GPK v pře...'!P82</f>
        <v>0</v>
      </c>
      <c r="AV56" s="93">
        <f>'SO 1.1 - Úprava GPK v pře...'!J33</f>
        <v>0</v>
      </c>
      <c r="AW56" s="93">
        <f>'SO 1.1 - Úprava GPK v pře...'!J34</f>
        <v>0</v>
      </c>
      <c r="AX56" s="93">
        <f>'SO 1.1 - Úprava GPK v pře...'!J35</f>
        <v>0</v>
      </c>
      <c r="AY56" s="93">
        <f>'SO 1.1 - Úprava GPK v pře...'!J36</f>
        <v>0</v>
      </c>
      <c r="AZ56" s="93">
        <f>'SO 1.1 - Úprava GPK v pře...'!F33</f>
        <v>0</v>
      </c>
      <c r="BA56" s="93">
        <f>'SO 1.1 - Úprava GPK v pře...'!F34</f>
        <v>0</v>
      </c>
      <c r="BB56" s="93">
        <f>'SO 1.1 - Úprava GPK v pře...'!F35</f>
        <v>0</v>
      </c>
      <c r="BC56" s="93">
        <f>'SO 1.1 - Úprava GPK v pře...'!F36</f>
        <v>0</v>
      </c>
      <c r="BD56" s="95">
        <f>'SO 1.1 - Úprava GPK v pře...'!F37</f>
        <v>0</v>
      </c>
      <c r="BT56" s="96" t="s">
        <v>82</v>
      </c>
      <c r="BV56" s="96" t="s">
        <v>76</v>
      </c>
      <c r="BW56" s="96" t="s">
        <v>87</v>
      </c>
      <c r="BX56" s="96" t="s">
        <v>5</v>
      </c>
      <c r="CL56" s="96" t="s">
        <v>28</v>
      </c>
      <c r="CM56" s="96" t="s">
        <v>84</v>
      </c>
    </row>
    <row r="57" spans="1:91" s="7" customFormat="1" ht="16.5" customHeight="1">
      <c r="A57" s="86" t="s">
        <v>78</v>
      </c>
      <c r="B57" s="87"/>
      <c r="C57" s="88"/>
      <c r="D57" s="252" t="s">
        <v>88</v>
      </c>
      <c r="E57" s="252"/>
      <c r="F57" s="252"/>
      <c r="G57" s="252"/>
      <c r="H57" s="252"/>
      <c r="I57" s="89"/>
      <c r="J57" s="252" t="s">
        <v>89</v>
      </c>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76">
        <f>'SO 02 - Oprava konstrukce...'!J30</f>
        <v>0</v>
      </c>
      <c r="AH57" s="277"/>
      <c r="AI57" s="277"/>
      <c r="AJ57" s="277"/>
      <c r="AK57" s="277"/>
      <c r="AL57" s="277"/>
      <c r="AM57" s="277"/>
      <c r="AN57" s="276">
        <f t="shared" si="0"/>
        <v>0</v>
      </c>
      <c r="AO57" s="277"/>
      <c r="AP57" s="277"/>
      <c r="AQ57" s="90" t="s">
        <v>81</v>
      </c>
      <c r="AR57" s="91"/>
      <c r="AS57" s="92">
        <v>0</v>
      </c>
      <c r="AT57" s="93">
        <f t="shared" si="1"/>
        <v>0</v>
      </c>
      <c r="AU57" s="94">
        <f>'SO 02 - Oprava konstrukce...'!P81</f>
        <v>0</v>
      </c>
      <c r="AV57" s="93">
        <f>'SO 02 - Oprava konstrukce...'!J33</f>
        <v>0</v>
      </c>
      <c r="AW57" s="93">
        <f>'SO 02 - Oprava konstrukce...'!J34</f>
        <v>0</v>
      </c>
      <c r="AX57" s="93">
        <f>'SO 02 - Oprava konstrukce...'!J35</f>
        <v>0</v>
      </c>
      <c r="AY57" s="93">
        <f>'SO 02 - Oprava konstrukce...'!J36</f>
        <v>0</v>
      </c>
      <c r="AZ57" s="93">
        <f>'SO 02 - Oprava konstrukce...'!F33</f>
        <v>0</v>
      </c>
      <c r="BA57" s="93">
        <f>'SO 02 - Oprava konstrukce...'!F34</f>
        <v>0</v>
      </c>
      <c r="BB57" s="93">
        <f>'SO 02 - Oprava konstrukce...'!F35</f>
        <v>0</v>
      </c>
      <c r="BC57" s="93">
        <f>'SO 02 - Oprava konstrukce...'!F36</f>
        <v>0</v>
      </c>
      <c r="BD57" s="95">
        <f>'SO 02 - Oprava konstrukce...'!F37</f>
        <v>0</v>
      </c>
      <c r="BT57" s="96" t="s">
        <v>82</v>
      </c>
      <c r="BV57" s="96" t="s">
        <v>76</v>
      </c>
      <c r="BW57" s="96" t="s">
        <v>90</v>
      </c>
      <c r="BX57" s="96" t="s">
        <v>5</v>
      </c>
      <c r="CL57" s="96" t="s">
        <v>28</v>
      </c>
      <c r="CM57" s="96" t="s">
        <v>84</v>
      </c>
    </row>
    <row r="58" spans="1:91" s="7" customFormat="1" ht="24.75" customHeight="1">
      <c r="A58" s="86" t="s">
        <v>78</v>
      </c>
      <c r="B58" s="87"/>
      <c r="C58" s="88"/>
      <c r="D58" s="252" t="s">
        <v>91</v>
      </c>
      <c r="E58" s="252"/>
      <c r="F58" s="252"/>
      <c r="G58" s="252"/>
      <c r="H58" s="252"/>
      <c r="I58" s="89"/>
      <c r="J58" s="252" t="s">
        <v>92</v>
      </c>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76">
        <f>'SO 03.1.1 - Most v km 100...'!J30</f>
        <v>0</v>
      </c>
      <c r="AH58" s="277"/>
      <c r="AI58" s="277"/>
      <c r="AJ58" s="277"/>
      <c r="AK58" s="277"/>
      <c r="AL58" s="277"/>
      <c r="AM58" s="277"/>
      <c r="AN58" s="276">
        <f t="shared" si="0"/>
        <v>0</v>
      </c>
      <c r="AO58" s="277"/>
      <c r="AP58" s="277"/>
      <c r="AQ58" s="90" t="s">
        <v>81</v>
      </c>
      <c r="AR58" s="91"/>
      <c r="AS58" s="92">
        <v>0</v>
      </c>
      <c r="AT58" s="93">
        <f t="shared" si="1"/>
        <v>0</v>
      </c>
      <c r="AU58" s="94">
        <f>'SO 03.1.1 - Most v km 100...'!P92</f>
        <v>0</v>
      </c>
      <c r="AV58" s="93">
        <f>'SO 03.1.1 - Most v km 100...'!J33</f>
        <v>0</v>
      </c>
      <c r="AW58" s="93">
        <f>'SO 03.1.1 - Most v km 100...'!J34</f>
        <v>0</v>
      </c>
      <c r="AX58" s="93">
        <f>'SO 03.1.1 - Most v km 100...'!J35</f>
        <v>0</v>
      </c>
      <c r="AY58" s="93">
        <f>'SO 03.1.1 - Most v km 100...'!J36</f>
        <v>0</v>
      </c>
      <c r="AZ58" s="93">
        <f>'SO 03.1.1 - Most v km 100...'!F33</f>
        <v>0</v>
      </c>
      <c r="BA58" s="93">
        <f>'SO 03.1.1 - Most v km 100...'!F34</f>
        <v>0</v>
      </c>
      <c r="BB58" s="93">
        <f>'SO 03.1.1 - Most v km 100...'!F35</f>
        <v>0</v>
      </c>
      <c r="BC58" s="93">
        <f>'SO 03.1.1 - Most v km 100...'!F36</f>
        <v>0</v>
      </c>
      <c r="BD58" s="95">
        <f>'SO 03.1.1 - Most v km 100...'!F37</f>
        <v>0</v>
      </c>
      <c r="BT58" s="96" t="s">
        <v>82</v>
      </c>
      <c r="BV58" s="96" t="s">
        <v>76</v>
      </c>
      <c r="BW58" s="96" t="s">
        <v>93</v>
      </c>
      <c r="BX58" s="96" t="s">
        <v>5</v>
      </c>
      <c r="CL58" s="96" t="s">
        <v>28</v>
      </c>
      <c r="CM58" s="96" t="s">
        <v>84</v>
      </c>
    </row>
    <row r="59" spans="1:91" s="7" customFormat="1" ht="24.75" customHeight="1">
      <c r="A59" s="86" t="s">
        <v>78</v>
      </c>
      <c r="B59" s="87"/>
      <c r="C59" s="88"/>
      <c r="D59" s="252" t="s">
        <v>94</v>
      </c>
      <c r="E59" s="252"/>
      <c r="F59" s="252"/>
      <c r="G59" s="252"/>
      <c r="H59" s="252"/>
      <c r="I59" s="89"/>
      <c r="J59" s="252" t="s">
        <v>95</v>
      </c>
      <c r="K59" s="252"/>
      <c r="L59" s="252"/>
      <c r="M59" s="252"/>
      <c r="N59" s="252"/>
      <c r="O59" s="252"/>
      <c r="P59" s="252"/>
      <c r="Q59" s="252"/>
      <c r="R59" s="252"/>
      <c r="S59" s="252"/>
      <c r="T59" s="252"/>
      <c r="U59" s="252"/>
      <c r="V59" s="252"/>
      <c r="W59" s="252"/>
      <c r="X59" s="252"/>
      <c r="Y59" s="252"/>
      <c r="Z59" s="252"/>
      <c r="AA59" s="252"/>
      <c r="AB59" s="252"/>
      <c r="AC59" s="252"/>
      <c r="AD59" s="252"/>
      <c r="AE59" s="252"/>
      <c r="AF59" s="252"/>
      <c r="AG59" s="276">
        <f>'SO 03.1.2 - Most v km 100...'!J30</f>
        <v>0</v>
      </c>
      <c r="AH59" s="277"/>
      <c r="AI59" s="277"/>
      <c r="AJ59" s="277"/>
      <c r="AK59" s="277"/>
      <c r="AL59" s="277"/>
      <c r="AM59" s="277"/>
      <c r="AN59" s="276">
        <f t="shared" si="0"/>
        <v>0</v>
      </c>
      <c r="AO59" s="277"/>
      <c r="AP59" s="277"/>
      <c r="AQ59" s="90" t="s">
        <v>81</v>
      </c>
      <c r="AR59" s="91"/>
      <c r="AS59" s="92">
        <v>0</v>
      </c>
      <c r="AT59" s="93">
        <f t="shared" si="1"/>
        <v>0</v>
      </c>
      <c r="AU59" s="94">
        <f>'SO 03.1.2 - Most v km 100...'!P81</f>
        <v>0</v>
      </c>
      <c r="AV59" s="93">
        <f>'SO 03.1.2 - Most v km 100...'!J33</f>
        <v>0</v>
      </c>
      <c r="AW59" s="93">
        <f>'SO 03.1.2 - Most v km 100...'!J34</f>
        <v>0</v>
      </c>
      <c r="AX59" s="93">
        <f>'SO 03.1.2 - Most v km 100...'!J35</f>
        <v>0</v>
      </c>
      <c r="AY59" s="93">
        <f>'SO 03.1.2 - Most v km 100...'!J36</f>
        <v>0</v>
      </c>
      <c r="AZ59" s="93">
        <f>'SO 03.1.2 - Most v km 100...'!F33</f>
        <v>0</v>
      </c>
      <c r="BA59" s="93">
        <f>'SO 03.1.2 - Most v km 100...'!F34</f>
        <v>0</v>
      </c>
      <c r="BB59" s="93">
        <f>'SO 03.1.2 - Most v km 100...'!F35</f>
        <v>0</v>
      </c>
      <c r="BC59" s="93">
        <f>'SO 03.1.2 - Most v km 100...'!F36</f>
        <v>0</v>
      </c>
      <c r="BD59" s="95">
        <f>'SO 03.1.2 - Most v km 100...'!F37</f>
        <v>0</v>
      </c>
      <c r="BT59" s="96" t="s">
        <v>82</v>
      </c>
      <c r="BV59" s="96" t="s">
        <v>76</v>
      </c>
      <c r="BW59" s="96" t="s">
        <v>96</v>
      </c>
      <c r="BX59" s="96" t="s">
        <v>5</v>
      </c>
      <c r="CL59" s="96" t="s">
        <v>28</v>
      </c>
      <c r="CM59" s="96" t="s">
        <v>84</v>
      </c>
    </row>
    <row r="60" spans="1:91" s="7" customFormat="1" ht="24.75" customHeight="1">
      <c r="A60" s="86" t="s">
        <v>78</v>
      </c>
      <c r="B60" s="87"/>
      <c r="C60" s="88"/>
      <c r="D60" s="252" t="s">
        <v>97</v>
      </c>
      <c r="E60" s="252"/>
      <c r="F60" s="252"/>
      <c r="G60" s="252"/>
      <c r="H60" s="252"/>
      <c r="I60" s="89"/>
      <c r="J60" s="252" t="s">
        <v>98</v>
      </c>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76">
        <f>'SO 03.2.1 - Most v km 100...'!J30</f>
        <v>0</v>
      </c>
      <c r="AH60" s="277"/>
      <c r="AI60" s="277"/>
      <c r="AJ60" s="277"/>
      <c r="AK60" s="277"/>
      <c r="AL60" s="277"/>
      <c r="AM60" s="277"/>
      <c r="AN60" s="276">
        <f t="shared" si="0"/>
        <v>0</v>
      </c>
      <c r="AO60" s="277"/>
      <c r="AP60" s="277"/>
      <c r="AQ60" s="90" t="s">
        <v>81</v>
      </c>
      <c r="AR60" s="91"/>
      <c r="AS60" s="92">
        <v>0</v>
      </c>
      <c r="AT60" s="93">
        <f t="shared" si="1"/>
        <v>0</v>
      </c>
      <c r="AU60" s="94">
        <f>'SO 03.2.1 - Most v km 100...'!P91</f>
        <v>0</v>
      </c>
      <c r="AV60" s="93">
        <f>'SO 03.2.1 - Most v km 100...'!J33</f>
        <v>0</v>
      </c>
      <c r="AW60" s="93">
        <f>'SO 03.2.1 - Most v km 100...'!J34</f>
        <v>0</v>
      </c>
      <c r="AX60" s="93">
        <f>'SO 03.2.1 - Most v km 100...'!J35</f>
        <v>0</v>
      </c>
      <c r="AY60" s="93">
        <f>'SO 03.2.1 - Most v km 100...'!J36</f>
        <v>0</v>
      </c>
      <c r="AZ60" s="93">
        <f>'SO 03.2.1 - Most v km 100...'!F33</f>
        <v>0</v>
      </c>
      <c r="BA60" s="93">
        <f>'SO 03.2.1 - Most v km 100...'!F34</f>
        <v>0</v>
      </c>
      <c r="BB60" s="93">
        <f>'SO 03.2.1 - Most v km 100...'!F35</f>
        <v>0</v>
      </c>
      <c r="BC60" s="93">
        <f>'SO 03.2.1 - Most v km 100...'!F36</f>
        <v>0</v>
      </c>
      <c r="BD60" s="95">
        <f>'SO 03.2.1 - Most v km 100...'!F37</f>
        <v>0</v>
      </c>
      <c r="BT60" s="96" t="s">
        <v>82</v>
      </c>
      <c r="BV60" s="96" t="s">
        <v>76</v>
      </c>
      <c r="BW60" s="96" t="s">
        <v>99</v>
      </c>
      <c r="BX60" s="96" t="s">
        <v>5</v>
      </c>
      <c r="CL60" s="96" t="s">
        <v>28</v>
      </c>
      <c r="CM60" s="96" t="s">
        <v>84</v>
      </c>
    </row>
    <row r="61" spans="1:91" s="7" customFormat="1" ht="24.75" customHeight="1">
      <c r="A61" s="86" t="s">
        <v>78</v>
      </c>
      <c r="B61" s="87"/>
      <c r="C61" s="88"/>
      <c r="D61" s="252" t="s">
        <v>100</v>
      </c>
      <c r="E61" s="252"/>
      <c r="F61" s="252"/>
      <c r="G61" s="252"/>
      <c r="H61" s="252"/>
      <c r="I61" s="89"/>
      <c r="J61" s="252" t="s">
        <v>101</v>
      </c>
      <c r="K61" s="252"/>
      <c r="L61" s="252"/>
      <c r="M61" s="252"/>
      <c r="N61" s="252"/>
      <c r="O61" s="252"/>
      <c r="P61" s="252"/>
      <c r="Q61" s="252"/>
      <c r="R61" s="252"/>
      <c r="S61" s="252"/>
      <c r="T61" s="252"/>
      <c r="U61" s="252"/>
      <c r="V61" s="252"/>
      <c r="W61" s="252"/>
      <c r="X61" s="252"/>
      <c r="Y61" s="252"/>
      <c r="Z61" s="252"/>
      <c r="AA61" s="252"/>
      <c r="AB61" s="252"/>
      <c r="AC61" s="252"/>
      <c r="AD61" s="252"/>
      <c r="AE61" s="252"/>
      <c r="AF61" s="252"/>
      <c r="AG61" s="276">
        <f>'SO 03.2.2 - Most v km 100...'!J30</f>
        <v>0</v>
      </c>
      <c r="AH61" s="277"/>
      <c r="AI61" s="277"/>
      <c r="AJ61" s="277"/>
      <c r="AK61" s="277"/>
      <c r="AL61" s="277"/>
      <c r="AM61" s="277"/>
      <c r="AN61" s="276">
        <f t="shared" si="0"/>
        <v>0</v>
      </c>
      <c r="AO61" s="277"/>
      <c r="AP61" s="277"/>
      <c r="AQ61" s="90" t="s">
        <v>81</v>
      </c>
      <c r="AR61" s="91"/>
      <c r="AS61" s="92">
        <v>0</v>
      </c>
      <c r="AT61" s="93">
        <f t="shared" si="1"/>
        <v>0</v>
      </c>
      <c r="AU61" s="94">
        <f>'SO 03.2.2 - Most v km 100...'!P81</f>
        <v>0</v>
      </c>
      <c r="AV61" s="93">
        <f>'SO 03.2.2 - Most v km 100...'!J33</f>
        <v>0</v>
      </c>
      <c r="AW61" s="93">
        <f>'SO 03.2.2 - Most v km 100...'!J34</f>
        <v>0</v>
      </c>
      <c r="AX61" s="93">
        <f>'SO 03.2.2 - Most v km 100...'!J35</f>
        <v>0</v>
      </c>
      <c r="AY61" s="93">
        <f>'SO 03.2.2 - Most v km 100...'!J36</f>
        <v>0</v>
      </c>
      <c r="AZ61" s="93">
        <f>'SO 03.2.2 - Most v km 100...'!F33</f>
        <v>0</v>
      </c>
      <c r="BA61" s="93">
        <f>'SO 03.2.2 - Most v km 100...'!F34</f>
        <v>0</v>
      </c>
      <c r="BB61" s="93">
        <f>'SO 03.2.2 - Most v km 100...'!F35</f>
        <v>0</v>
      </c>
      <c r="BC61" s="93">
        <f>'SO 03.2.2 - Most v km 100...'!F36</f>
        <v>0</v>
      </c>
      <c r="BD61" s="95">
        <f>'SO 03.2.2 - Most v km 100...'!F37</f>
        <v>0</v>
      </c>
      <c r="BT61" s="96" t="s">
        <v>82</v>
      </c>
      <c r="BV61" s="96" t="s">
        <v>76</v>
      </c>
      <c r="BW61" s="96" t="s">
        <v>102</v>
      </c>
      <c r="BX61" s="96" t="s">
        <v>5</v>
      </c>
      <c r="CL61" s="96" t="s">
        <v>28</v>
      </c>
      <c r="CM61" s="96" t="s">
        <v>84</v>
      </c>
    </row>
    <row r="62" spans="1:91" s="7" customFormat="1" ht="24.75" customHeight="1">
      <c r="A62" s="86" t="s">
        <v>78</v>
      </c>
      <c r="B62" s="87"/>
      <c r="C62" s="88"/>
      <c r="D62" s="252" t="s">
        <v>103</v>
      </c>
      <c r="E62" s="252"/>
      <c r="F62" s="252"/>
      <c r="G62" s="252"/>
      <c r="H62" s="252"/>
      <c r="I62" s="89"/>
      <c r="J62" s="252" t="s">
        <v>104</v>
      </c>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76">
        <f>'SO 03.3.1 - Propustek v k...'!J30</f>
        <v>0</v>
      </c>
      <c r="AH62" s="277"/>
      <c r="AI62" s="277"/>
      <c r="AJ62" s="277"/>
      <c r="AK62" s="277"/>
      <c r="AL62" s="277"/>
      <c r="AM62" s="277"/>
      <c r="AN62" s="276">
        <f t="shared" si="0"/>
        <v>0</v>
      </c>
      <c r="AO62" s="277"/>
      <c r="AP62" s="277"/>
      <c r="AQ62" s="90" t="s">
        <v>81</v>
      </c>
      <c r="AR62" s="91"/>
      <c r="AS62" s="92">
        <v>0</v>
      </c>
      <c r="AT62" s="93">
        <f t="shared" si="1"/>
        <v>0</v>
      </c>
      <c r="AU62" s="94">
        <f>'SO 03.3.1 - Propustek v k...'!P85</f>
        <v>0</v>
      </c>
      <c r="AV62" s="93">
        <f>'SO 03.3.1 - Propustek v k...'!J33</f>
        <v>0</v>
      </c>
      <c r="AW62" s="93">
        <f>'SO 03.3.1 - Propustek v k...'!J34</f>
        <v>0</v>
      </c>
      <c r="AX62" s="93">
        <f>'SO 03.3.1 - Propustek v k...'!J35</f>
        <v>0</v>
      </c>
      <c r="AY62" s="93">
        <f>'SO 03.3.1 - Propustek v k...'!J36</f>
        <v>0</v>
      </c>
      <c r="AZ62" s="93">
        <f>'SO 03.3.1 - Propustek v k...'!F33</f>
        <v>0</v>
      </c>
      <c r="BA62" s="93">
        <f>'SO 03.3.1 - Propustek v k...'!F34</f>
        <v>0</v>
      </c>
      <c r="BB62" s="93">
        <f>'SO 03.3.1 - Propustek v k...'!F35</f>
        <v>0</v>
      </c>
      <c r="BC62" s="93">
        <f>'SO 03.3.1 - Propustek v k...'!F36</f>
        <v>0</v>
      </c>
      <c r="BD62" s="95">
        <f>'SO 03.3.1 - Propustek v k...'!F37</f>
        <v>0</v>
      </c>
      <c r="BT62" s="96" t="s">
        <v>82</v>
      </c>
      <c r="BV62" s="96" t="s">
        <v>76</v>
      </c>
      <c r="BW62" s="96" t="s">
        <v>105</v>
      </c>
      <c r="BX62" s="96" t="s">
        <v>5</v>
      </c>
      <c r="CL62" s="96" t="s">
        <v>28</v>
      </c>
      <c r="CM62" s="96" t="s">
        <v>84</v>
      </c>
    </row>
    <row r="63" spans="1:91" s="7" customFormat="1" ht="24.75" customHeight="1">
      <c r="A63" s="86" t="s">
        <v>78</v>
      </c>
      <c r="B63" s="87"/>
      <c r="C63" s="88"/>
      <c r="D63" s="252" t="s">
        <v>106</v>
      </c>
      <c r="E63" s="252"/>
      <c r="F63" s="252"/>
      <c r="G63" s="252"/>
      <c r="H63" s="252"/>
      <c r="I63" s="89"/>
      <c r="J63" s="252" t="s">
        <v>107</v>
      </c>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76">
        <f>'SO 03.3.2 - Propustek v k...'!J30</f>
        <v>0</v>
      </c>
      <c r="AH63" s="277"/>
      <c r="AI63" s="277"/>
      <c r="AJ63" s="277"/>
      <c r="AK63" s="277"/>
      <c r="AL63" s="277"/>
      <c r="AM63" s="277"/>
      <c r="AN63" s="276">
        <f t="shared" si="0"/>
        <v>0</v>
      </c>
      <c r="AO63" s="277"/>
      <c r="AP63" s="277"/>
      <c r="AQ63" s="90" t="s">
        <v>81</v>
      </c>
      <c r="AR63" s="91"/>
      <c r="AS63" s="92">
        <v>0</v>
      </c>
      <c r="AT63" s="93">
        <f t="shared" si="1"/>
        <v>0</v>
      </c>
      <c r="AU63" s="94">
        <f>'SO 03.3.2 - Propustek v k...'!P83</f>
        <v>0</v>
      </c>
      <c r="AV63" s="93">
        <f>'SO 03.3.2 - Propustek v k...'!J33</f>
        <v>0</v>
      </c>
      <c r="AW63" s="93">
        <f>'SO 03.3.2 - Propustek v k...'!J34</f>
        <v>0</v>
      </c>
      <c r="AX63" s="93">
        <f>'SO 03.3.2 - Propustek v k...'!J35</f>
        <v>0</v>
      </c>
      <c r="AY63" s="93">
        <f>'SO 03.3.2 - Propustek v k...'!J36</f>
        <v>0</v>
      </c>
      <c r="AZ63" s="93">
        <f>'SO 03.3.2 - Propustek v k...'!F33</f>
        <v>0</v>
      </c>
      <c r="BA63" s="93">
        <f>'SO 03.3.2 - Propustek v k...'!F34</f>
        <v>0</v>
      </c>
      <c r="BB63" s="93">
        <f>'SO 03.3.2 - Propustek v k...'!F35</f>
        <v>0</v>
      </c>
      <c r="BC63" s="93">
        <f>'SO 03.3.2 - Propustek v k...'!F36</f>
        <v>0</v>
      </c>
      <c r="BD63" s="95">
        <f>'SO 03.3.2 - Propustek v k...'!F37</f>
        <v>0</v>
      </c>
      <c r="BT63" s="96" t="s">
        <v>82</v>
      </c>
      <c r="BV63" s="96" t="s">
        <v>76</v>
      </c>
      <c r="BW63" s="96" t="s">
        <v>108</v>
      </c>
      <c r="BX63" s="96" t="s">
        <v>5</v>
      </c>
      <c r="CL63" s="96" t="s">
        <v>28</v>
      </c>
      <c r="CM63" s="96" t="s">
        <v>84</v>
      </c>
    </row>
    <row r="64" spans="1:91" s="7" customFormat="1" ht="16.5" customHeight="1">
      <c r="A64" s="86" t="s">
        <v>78</v>
      </c>
      <c r="B64" s="87"/>
      <c r="C64" s="88"/>
      <c r="D64" s="252" t="s">
        <v>109</v>
      </c>
      <c r="E64" s="252"/>
      <c r="F64" s="252"/>
      <c r="G64" s="252"/>
      <c r="H64" s="252"/>
      <c r="I64" s="89"/>
      <c r="J64" s="252" t="s">
        <v>110</v>
      </c>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76">
        <f>'MO - Materiál objednatele...'!J30</f>
        <v>0</v>
      </c>
      <c r="AH64" s="277"/>
      <c r="AI64" s="277"/>
      <c r="AJ64" s="277"/>
      <c r="AK64" s="277"/>
      <c r="AL64" s="277"/>
      <c r="AM64" s="277"/>
      <c r="AN64" s="276">
        <f t="shared" si="0"/>
        <v>0</v>
      </c>
      <c r="AO64" s="277"/>
      <c r="AP64" s="277"/>
      <c r="AQ64" s="90" t="s">
        <v>81</v>
      </c>
      <c r="AR64" s="91"/>
      <c r="AS64" s="92">
        <v>0</v>
      </c>
      <c r="AT64" s="93">
        <f t="shared" si="1"/>
        <v>0</v>
      </c>
      <c r="AU64" s="94">
        <f>'MO - Materiál objednatele...'!P82</f>
        <v>0</v>
      </c>
      <c r="AV64" s="93">
        <f>'MO - Materiál objednatele...'!J33</f>
        <v>0</v>
      </c>
      <c r="AW64" s="93">
        <f>'MO - Materiál objednatele...'!J34</f>
        <v>0</v>
      </c>
      <c r="AX64" s="93">
        <f>'MO - Materiál objednatele...'!J35</f>
        <v>0</v>
      </c>
      <c r="AY64" s="93">
        <f>'MO - Materiál objednatele...'!J36</f>
        <v>0</v>
      </c>
      <c r="AZ64" s="93">
        <f>'MO - Materiál objednatele...'!F33</f>
        <v>0</v>
      </c>
      <c r="BA64" s="93">
        <f>'MO - Materiál objednatele...'!F34</f>
        <v>0</v>
      </c>
      <c r="BB64" s="93">
        <f>'MO - Materiál objednatele...'!F35</f>
        <v>0</v>
      </c>
      <c r="BC64" s="93">
        <f>'MO - Materiál objednatele...'!F36</f>
        <v>0</v>
      </c>
      <c r="BD64" s="95">
        <f>'MO - Materiál objednatele...'!F37</f>
        <v>0</v>
      </c>
      <c r="BT64" s="96" t="s">
        <v>82</v>
      </c>
      <c r="BV64" s="96" t="s">
        <v>76</v>
      </c>
      <c r="BW64" s="96" t="s">
        <v>111</v>
      </c>
      <c r="BX64" s="96" t="s">
        <v>5</v>
      </c>
      <c r="CL64" s="96" t="s">
        <v>28</v>
      </c>
      <c r="CM64" s="96" t="s">
        <v>84</v>
      </c>
    </row>
    <row r="65" spans="1:91" s="7" customFormat="1" ht="16.5" customHeight="1">
      <c r="A65" s="86" t="s">
        <v>78</v>
      </c>
      <c r="B65" s="87"/>
      <c r="C65" s="88"/>
      <c r="D65" s="252" t="s">
        <v>112</v>
      </c>
      <c r="E65" s="252"/>
      <c r="F65" s="252"/>
      <c r="G65" s="252"/>
      <c r="H65" s="252"/>
      <c r="I65" s="89"/>
      <c r="J65" s="252" t="s">
        <v>113</v>
      </c>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76">
        <f>'VON - Vedlejší a ostatní ...'!J30</f>
        <v>0</v>
      </c>
      <c r="AH65" s="277"/>
      <c r="AI65" s="277"/>
      <c r="AJ65" s="277"/>
      <c r="AK65" s="277"/>
      <c r="AL65" s="277"/>
      <c r="AM65" s="277"/>
      <c r="AN65" s="276">
        <f t="shared" si="0"/>
        <v>0</v>
      </c>
      <c r="AO65" s="277"/>
      <c r="AP65" s="277"/>
      <c r="AQ65" s="90" t="s">
        <v>81</v>
      </c>
      <c r="AR65" s="91"/>
      <c r="AS65" s="97">
        <v>0</v>
      </c>
      <c r="AT65" s="98">
        <f t="shared" si="1"/>
        <v>0</v>
      </c>
      <c r="AU65" s="99">
        <f>'VON - Vedlejší a ostatní ...'!P80</f>
        <v>0</v>
      </c>
      <c r="AV65" s="98">
        <f>'VON - Vedlejší a ostatní ...'!J33</f>
        <v>0</v>
      </c>
      <c r="AW65" s="98">
        <f>'VON - Vedlejší a ostatní ...'!J34</f>
        <v>0</v>
      </c>
      <c r="AX65" s="98">
        <f>'VON - Vedlejší a ostatní ...'!J35</f>
        <v>0</v>
      </c>
      <c r="AY65" s="98">
        <f>'VON - Vedlejší a ostatní ...'!J36</f>
        <v>0</v>
      </c>
      <c r="AZ65" s="98">
        <f>'VON - Vedlejší a ostatní ...'!F33</f>
        <v>0</v>
      </c>
      <c r="BA65" s="98">
        <f>'VON - Vedlejší a ostatní ...'!F34</f>
        <v>0</v>
      </c>
      <c r="BB65" s="98">
        <f>'VON - Vedlejší a ostatní ...'!F35</f>
        <v>0</v>
      </c>
      <c r="BC65" s="98">
        <f>'VON - Vedlejší a ostatní ...'!F36</f>
        <v>0</v>
      </c>
      <c r="BD65" s="100">
        <f>'VON - Vedlejší a ostatní ...'!F37</f>
        <v>0</v>
      </c>
      <c r="BT65" s="96" t="s">
        <v>82</v>
      </c>
      <c r="BV65" s="96" t="s">
        <v>76</v>
      </c>
      <c r="BW65" s="96" t="s">
        <v>114</v>
      </c>
      <c r="BX65" s="96" t="s">
        <v>5</v>
      </c>
      <c r="CL65" s="96" t="s">
        <v>28</v>
      </c>
      <c r="CM65" s="96" t="s">
        <v>84</v>
      </c>
    </row>
    <row r="66" spans="1:91" s="2" customFormat="1" ht="30" customHeight="1">
      <c r="A66" s="34"/>
      <c r="B66" s="35"/>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9"/>
      <c r="AS66" s="34"/>
      <c r="AT66" s="34"/>
      <c r="AU66" s="34"/>
      <c r="AV66" s="34"/>
      <c r="AW66" s="34"/>
      <c r="AX66" s="34"/>
      <c r="AY66" s="34"/>
      <c r="AZ66" s="34"/>
      <c r="BA66" s="34"/>
      <c r="BB66" s="34"/>
      <c r="BC66" s="34"/>
      <c r="BD66" s="34"/>
      <c r="BE66" s="34"/>
    </row>
    <row r="67" spans="1:91" s="2" customFormat="1" ht="6.95" customHeight="1">
      <c r="A67" s="34"/>
      <c r="B67" s="47"/>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39"/>
      <c r="AS67" s="34"/>
      <c r="AT67" s="34"/>
      <c r="AU67" s="34"/>
      <c r="AV67" s="34"/>
      <c r="AW67" s="34"/>
      <c r="AX67" s="34"/>
      <c r="AY67" s="34"/>
      <c r="AZ67" s="34"/>
      <c r="BA67" s="34"/>
      <c r="BB67" s="34"/>
      <c r="BC67" s="34"/>
      <c r="BD67" s="34"/>
      <c r="BE67" s="34"/>
    </row>
  </sheetData>
  <sheetProtection algorithmName="SHA-512" hashValue="O49bRo6BDd1ZpkSSfpPvlxOZKCRsZNLPmU1EHp8P39hBpTna0R9x0Bg27iBkzqXeBxMcKew2cLGk+n2HbI6gVA==" saltValue="HXvYxO0184mOXx9F3beHessDqRS7BaMP6YaVCcpXH4fBPveOvv6ssuyHsJVbfJsMBKdCHNudWBhdIW9hH4Hq3A==" spinCount="100000" sheet="1" objects="1" scenarios="1" formatColumns="0" formatRows="0"/>
  <mergeCells count="82">
    <mergeCell ref="AN65:AP65"/>
    <mergeCell ref="AG65:AM65"/>
    <mergeCell ref="AG54:AM54"/>
    <mergeCell ref="AN54:AP54"/>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K35:AO35"/>
    <mergeCell ref="X35:AB35"/>
    <mergeCell ref="AR2:BE2"/>
    <mergeCell ref="AG63:AM63"/>
    <mergeCell ref="AG62:AM62"/>
    <mergeCell ref="AG52:AM52"/>
    <mergeCell ref="AG60:AM60"/>
    <mergeCell ref="AG55:AM55"/>
    <mergeCell ref="AG59:AM59"/>
    <mergeCell ref="AG61:AM61"/>
    <mergeCell ref="AG57:AM57"/>
    <mergeCell ref="AN55:AP55"/>
    <mergeCell ref="AS49:AT51"/>
    <mergeCell ref="AK32:AO32"/>
    <mergeCell ref="L32:P32"/>
    <mergeCell ref="W32:AE32"/>
    <mergeCell ref="AK33:AO33"/>
    <mergeCell ref="L33:P33"/>
    <mergeCell ref="W33:AE33"/>
    <mergeCell ref="L30:P30"/>
    <mergeCell ref="W30:AE30"/>
    <mergeCell ref="L31:P31"/>
    <mergeCell ref="W31:AE31"/>
    <mergeCell ref="AK31:AO31"/>
    <mergeCell ref="L45:AJ45"/>
    <mergeCell ref="D65:H65"/>
    <mergeCell ref="J65:AF65"/>
    <mergeCell ref="BE5:BE32"/>
    <mergeCell ref="K5:AJ5"/>
    <mergeCell ref="K6:AJ6"/>
    <mergeCell ref="E14:AJ14"/>
    <mergeCell ref="E23:AN23"/>
    <mergeCell ref="AK26:AO26"/>
    <mergeCell ref="L28:P28"/>
    <mergeCell ref="W28:AE28"/>
    <mergeCell ref="AK28:AO28"/>
    <mergeCell ref="W29:AE29"/>
    <mergeCell ref="L29:P29"/>
    <mergeCell ref="AK29:AO29"/>
    <mergeCell ref="AK30:AO30"/>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C52:G52"/>
    <mergeCell ref="D61:H61"/>
    <mergeCell ref="D58:H58"/>
    <mergeCell ref="D55:H55"/>
    <mergeCell ref="D59:H59"/>
    <mergeCell ref="D60:H60"/>
    <mergeCell ref="D56:H56"/>
    <mergeCell ref="D57:H57"/>
  </mergeCells>
  <hyperlinks>
    <hyperlink ref="A55" location="'SO 01 - Železniční svršek'!C2" display="/"/>
    <hyperlink ref="A56" location="'SO 1.1 - Úprava GPK v pře...'!C2" display="/"/>
    <hyperlink ref="A57" location="'SO 02 - Oprava konstrukce...'!C2" display="/"/>
    <hyperlink ref="A58" location="'SO 03.1.1 - Most v km 100...'!C2" display="/"/>
    <hyperlink ref="A59" location="'SO 03.1.2 - Most v km 100...'!C2" display="/"/>
    <hyperlink ref="A60" location="'SO 03.2.1 - Most v km 100...'!C2" display="/"/>
    <hyperlink ref="A61" location="'SO 03.2.2 - Most v km 100...'!C2" display="/"/>
    <hyperlink ref="A62" location="'SO 03.3.1 - Propustek v k...'!C2" display="/"/>
    <hyperlink ref="A63" location="'SO 03.3.2 - Propustek v k...'!C2" display="/"/>
    <hyperlink ref="A64" location="'MO - Materiál objednatele...'!C2" display="/"/>
    <hyperlink ref="A65" location="'VON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108</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984</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ROUND(J83,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ROUND((SUM(BE83:BE111)),  2)</f>
        <v>0</v>
      </c>
      <c r="G33" s="34"/>
      <c r="H33" s="34"/>
      <c r="I33" s="118">
        <v>0.21</v>
      </c>
      <c r="J33" s="117">
        <f>ROUND(((SUM(BE83:BE111))*I33),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ROUND((SUM(BF83:BF111)),  2)</f>
        <v>0</v>
      </c>
      <c r="G34" s="34"/>
      <c r="H34" s="34"/>
      <c r="I34" s="118">
        <v>0.15</v>
      </c>
      <c r="J34" s="117">
        <f>ROUND(((SUM(BF83:BF111))*I34),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ROUND((SUM(BG83:BG111)),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ROUND((SUM(BH83:BH111)),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ROUND((SUM(BI83:BI111)),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SO 03.3.2 - Propustek v km 97,762 - Železniční svršek</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J83</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378</v>
      </c>
      <c r="E60" s="207"/>
      <c r="F60" s="207"/>
      <c r="G60" s="207"/>
      <c r="H60" s="207"/>
      <c r="I60" s="207"/>
      <c r="J60" s="208">
        <f>J84</f>
        <v>0</v>
      </c>
      <c r="K60" s="205"/>
      <c r="L60" s="209"/>
    </row>
    <row r="61" spans="1:47" s="14" customFormat="1" ht="19.899999999999999" hidden="1" customHeight="1">
      <c r="B61" s="210"/>
      <c r="C61" s="211"/>
      <c r="D61" s="212" t="s">
        <v>504</v>
      </c>
      <c r="E61" s="213"/>
      <c r="F61" s="213"/>
      <c r="G61" s="213"/>
      <c r="H61" s="213"/>
      <c r="I61" s="213"/>
      <c r="J61" s="214">
        <f>J85</f>
        <v>0</v>
      </c>
      <c r="K61" s="211"/>
      <c r="L61" s="215"/>
    </row>
    <row r="62" spans="1:47" s="14" customFormat="1" ht="19.899999999999999" hidden="1" customHeight="1">
      <c r="B62" s="210"/>
      <c r="C62" s="211"/>
      <c r="D62" s="212" t="s">
        <v>508</v>
      </c>
      <c r="E62" s="213"/>
      <c r="F62" s="213"/>
      <c r="G62" s="213"/>
      <c r="H62" s="213"/>
      <c r="I62" s="213"/>
      <c r="J62" s="214">
        <f>J95</f>
        <v>0</v>
      </c>
      <c r="K62" s="211"/>
      <c r="L62" s="215"/>
    </row>
    <row r="63" spans="1:47" s="14" customFormat="1" ht="19.899999999999999" hidden="1" customHeight="1">
      <c r="B63" s="210"/>
      <c r="C63" s="211"/>
      <c r="D63" s="212" t="s">
        <v>511</v>
      </c>
      <c r="E63" s="213"/>
      <c r="F63" s="213"/>
      <c r="G63" s="213"/>
      <c r="H63" s="213"/>
      <c r="I63" s="213"/>
      <c r="J63" s="214">
        <f>J103</f>
        <v>0</v>
      </c>
      <c r="K63" s="211"/>
      <c r="L63" s="215"/>
    </row>
    <row r="64" spans="1:47" s="2" customFormat="1" ht="21.75" hidden="1" customHeight="1">
      <c r="A64" s="34"/>
      <c r="B64" s="35"/>
      <c r="C64" s="36"/>
      <c r="D64" s="36"/>
      <c r="E64" s="36"/>
      <c r="F64" s="36"/>
      <c r="G64" s="36"/>
      <c r="H64" s="36"/>
      <c r="I64" s="36"/>
      <c r="J64" s="36"/>
      <c r="K64" s="36"/>
      <c r="L64" s="106"/>
      <c r="S64" s="34"/>
      <c r="T64" s="34"/>
      <c r="U64" s="34"/>
      <c r="V64" s="34"/>
      <c r="W64" s="34"/>
      <c r="X64" s="34"/>
      <c r="Y64" s="34"/>
      <c r="Z64" s="34"/>
      <c r="AA64" s="34"/>
      <c r="AB64" s="34"/>
      <c r="AC64" s="34"/>
      <c r="AD64" s="34"/>
      <c r="AE64" s="34"/>
    </row>
    <row r="65" spans="1:31" s="2" customFormat="1" ht="6.95" hidden="1" customHeight="1">
      <c r="A65" s="34"/>
      <c r="B65" s="47"/>
      <c r="C65" s="48"/>
      <c r="D65" s="48"/>
      <c r="E65" s="48"/>
      <c r="F65" s="48"/>
      <c r="G65" s="48"/>
      <c r="H65" s="48"/>
      <c r="I65" s="48"/>
      <c r="J65" s="48"/>
      <c r="K65" s="48"/>
      <c r="L65" s="106"/>
      <c r="S65" s="34"/>
      <c r="T65" s="34"/>
      <c r="U65" s="34"/>
      <c r="V65" s="34"/>
      <c r="W65" s="34"/>
      <c r="X65" s="34"/>
      <c r="Y65" s="34"/>
      <c r="Z65" s="34"/>
      <c r="AA65" s="34"/>
      <c r="AB65" s="34"/>
      <c r="AC65" s="34"/>
      <c r="AD65" s="34"/>
      <c r="AE65" s="34"/>
    </row>
    <row r="66" spans="1:31" ht="11.25" hidden="1"/>
    <row r="67" spans="1:31" ht="11.25" hidden="1"/>
    <row r="68" spans="1:31" ht="11.25" hidden="1"/>
    <row r="69" spans="1:31" s="2" customFormat="1" ht="6.95" customHeight="1">
      <c r="A69" s="34"/>
      <c r="B69" s="49"/>
      <c r="C69" s="50"/>
      <c r="D69" s="50"/>
      <c r="E69" s="50"/>
      <c r="F69" s="50"/>
      <c r="G69" s="50"/>
      <c r="H69" s="50"/>
      <c r="I69" s="50"/>
      <c r="J69" s="50"/>
      <c r="K69" s="50"/>
      <c r="L69" s="106"/>
      <c r="S69" s="34"/>
      <c r="T69" s="34"/>
      <c r="U69" s="34"/>
      <c r="V69" s="34"/>
      <c r="W69" s="34"/>
      <c r="X69" s="34"/>
      <c r="Y69" s="34"/>
      <c r="Z69" s="34"/>
      <c r="AA69" s="34"/>
      <c r="AB69" s="34"/>
      <c r="AC69" s="34"/>
      <c r="AD69" s="34"/>
      <c r="AE69" s="34"/>
    </row>
    <row r="70" spans="1:31" s="2" customFormat="1" ht="24.95" customHeight="1">
      <c r="A70" s="34"/>
      <c r="B70" s="35"/>
      <c r="C70" s="23" t="s">
        <v>122</v>
      </c>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6.9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12" customHeight="1">
      <c r="A72" s="34"/>
      <c r="B72" s="35"/>
      <c r="C72" s="29" t="s">
        <v>16</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6.5" customHeight="1">
      <c r="A73" s="34"/>
      <c r="B73" s="35"/>
      <c r="C73" s="36"/>
      <c r="D73" s="36"/>
      <c r="E73" s="297" t="str">
        <f>E7</f>
        <v>Oprava trati v úseku Kunčice n. L. - Hostinné</v>
      </c>
      <c r="F73" s="298"/>
      <c r="G73" s="298"/>
      <c r="H73" s="298"/>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116</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54" t="str">
        <f>E9</f>
        <v>SO 03.3.2 - Propustek v km 97,762 - Železniční svršek</v>
      </c>
      <c r="F75" s="299"/>
      <c r="G75" s="299"/>
      <c r="H75" s="299"/>
      <c r="I75" s="36"/>
      <c r="J75" s="36"/>
      <c r="K75" s="36"/>
      <c r="L75" s="106"/>
      <c r="S75" s="34"/>
      <c r="T75" s="34"/>
      <c r="U75" s="34"/>
      <c r="V75" s="34"/>
      <c r="W75" s="34"/>
      <c r="X75" s="34"/>
      <c r="Y75" s="34"/>
      <c r="Z75" s="34"/>
      <c r="AA75" s="34"/>
      <c r="AB75" s="34"/>
      <c r="AC75" s="34"/>
      <c r="AD75" s="34"/>
      <c r="AE75" s="34"/>
    </row>
    <row r="76" spans="1:31" s="2" customFormat="1" ht="6.95" customHeight="1">
      <c r="A76" s="34"/>
      <c r="B76" s="35"/>
      <c r="C76" s="36"/>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22</v>
      </c>
      <c r="D77" s="36"/>
      <c r="E77" s="36"/>
      <c r="F77" s="27" t="str">
        <f>F12</f>
        <v>TÚ Kunčice n. L. - Hostinné</v>
      </c>
      <c r="G77" s="36"/>
      <c r="H77" s="36"/>
      <c r="I77" s="29" t="s">
        <v>24</v>
      </c>
      <c r="J77" s="59" t="str">
        <f>IF(J12="","",J12)</f>
        <v>23. 12. 2022</v>
      </c>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5.2" customHeight="1">
      <c r="A79" s="34"/>
      <c r="B79" s="35"/>
      <c r="C79" s="29" t="s">
        <v>26</v>
      </c>
      <c r="D79" s="36"/>
      <c r="E79" s="36"/>
      <c r="F79" s="27" t="str">
        <f>E15</f>
        <v>Správa železnic, s.o.</v>
      </c>
      <c r="G79" s="36"/>
      <c r="H79" s="36"/>
      <c r="I79" s="29" t="s">
        <v>33</v>
      </c>
      <c r="J79" s="32" t="str">
        <f>E21</f>
        <v xml:space="preserve"> </v>
      </c>
      <c r="K79" s="36"/>
      <c r="L79" s="106"/>
      <c r="S79" s="34"/>
      <c r="T79" s="34"/>
      <c r="U79" s="34"/>
      <c r="V79" s="34"/>
      <c r="W79" s="34"/>
      <c r="X79" s="34"/>
      <c r="Y79" s="34"/>
      <c r="Z79" s="34"/>
      <c r="AA79" s="34"/>
      <c r="AB79" s="34"/>
      <c r="AC79" s="34"/>
      <c r="AD79" s="34"/>
      <c r="AE79" s="34"/>
    </row>
    <row r="80" spans="1:31" s="2" customFormat="1" ht="15.2" customHeight="1">
      <c r="A80" s="34"/>
      <c r="B80" s="35"/>
      <c r="C80" s="29" t="s">
        <v>31</v>
      </c>
      <c r="D80" s="36"/>
      <c r="E80" s="36"/>
      <c r="F80" s="27" t="str">
        <f>IF(E18="","",E18)</f>
        <v>Vyplň údaj</v>
      </c>
      <c r="G80" s="36"/>
      <c r="H80" s="36"/>
      <c r="I80" s="29" t="s">
        <v>36</v>
      </c>
      <c r="J80" s="32" t="str">
        <f>E24</f>
        <v>ST Hradec Králové</v>
      </c>
      <c r="K80" s="36"/>
      <c r="L80" s="106"/>
      <c r="S80" s="34"/>
      <c r="T80" s="34"/>
      <c r="U80" s="34"/>
      <c r="V80" s="34"/>
      <c r="W80" s="34"/>
      <c r="X80" s="34"/>
      <c r="Y80" s="34"/>
      <c r="Z80" s="34"/>
      <c r="AA80" s="34"/>
      <c r="AB80" s="34"/>
      <c r="AC80" s="34"/>
      <c r="AD80" s="34"/>
      <c r="AE80" s="34"/>
    </row>
    <row r="81" spans="1:65" s="2" customFormat="1" ht="10.3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9" customFormat="1" ht="29.25" customHeight="1">
      <c r="A82" s="134"/>
      <c r="B82" s="135"/>
      <c r="C82" s="136" t="s">
        <v>123</v>
      </c>
      <c r="D82" s="137" t="s">
        <v>59</v>
      </c>
      <c r="E82" s="137" t="s">
        <v>55</v>
      </c>
      <c r="F82" s="137" t="s">
        <v>56</v>
      </c>
      <c r="G82" s="137" t="s">
        <v>124</v>
      </c>
      <c r="H82" s="137" t="s">
        <v>125</v>
      </c>
      <c r="I82" s="137" t="s">
        <v>126</v>
      </c>
      <c r="J82" s="137" t="s">
        <v>120</v>
      </c>
      <c r="K82" s="138" t="s">
        <v>127</v>
      </c>
      <c r="L82" s="139"/>
      <c r="M82" s="68" t="s">
        <v>28</v>
      </c>
      <c r="N82" s="69" t="s">
        <v>44</v>
      </c>
      <c r="O82" s="69" t="s">
        <v>128</v>
      </c>
      <c r="P82" s="69" t="s">
        <v>129</v>
      </c>
      <c r="Q82" s="69" t="s">
        <v>130</v>
      </c>
      <c r="R82" s="69" t="s">
        <v>131</v>
      </c>
      <c r="S82" s="69" t="s">
        <v>132</v>
      </c>
      <c r="T82" s="70" t="s">
        <v>133</v>
      </c>
      <c r="U82" s="134"/>
      <c r="V82" s="134"/>
      <c r="W82" s="134"/>
      <c r="X82" s="134"/>
      <c r="Y82" s="134"/>
      <c r="Z82" s="134"/>
      <c r="AA82" s="134"/>
      <c r="AB82" s="134"/>
      <c r="AC82" s="134"/>
      <c r="AD82" s="134"/>
      <c r="AE82" s="134"/>
    </row>
    <row r="83" spans="1:65" s="2" customFormat="1" ht="22.9" customHeight="1">
      <c r="A83" s="34"/>
      <c r="B83" s="35"/>
      <c r="C83" s="75" t="s">
        <v>134</v>
      </c>
      <c r="D83" s="36"/>
      <c r="E83" s="36"/>
      <c r="F83" s="36"/>
      <c r="G83" s="36"/>
      <c r="H83" s="36"/>
      <c r="I83" s="36"/>
      <c r="J83" s="140">
        <f>BK83</f>
        <v>0</v>
      </c>
      <c r="K83" s="36"/>
      <c r="L83" s="39"/>
      <c r="M83" s="71"/>
      <c r="N83" s="141"/>
      <c r="O83" s="72"/>
      <c r="P83" s="142">
        <f>P84</f>
        <v>0</v>
      </c>
      <c r="Q83" s="72"/>
      <c r="R83" s="142">
        <f>R84</f>
        <v>0</v>
      </c>
      <c r="S83" s="72"/>
      <c r="T83" s="143">
        <f>T84</f>
        <v>15.187200000000001</v>
      </c>
      <c r="U83" s="34"/>
      <c r="V83" s="34"/>
      <c r="W83" s="34"/>
      <c r="X83" s="34"/>
      <c r="Y83" s="34"/>
      <c r="Z83" s="34"/>
      <c r="AA83" s="34"/>
      <c r="AB83" s="34"/>
      <c r="AC83" s="34"/>
      <c r="AD83" s="34"/>
      <c r="AE83" s="34"/>
      <c r="AT83" s="17" t="s">
        <v>73</v>
      </c>
      <c r="AU83" s="17" t="s">
        <v>121</v>
      </c>
      <c r="BK83" s="144">
        <f>BK84</f>
        <v>0</v>
      </c>
    </row>
    <row r="84" spans="1:65" s="15" customFormat="1" ht="25.9" customHeight="1">
      <c r="B84" s="216"/>
      <c r="C84" s="217"/>
      <c r="D84" s="218" t="s">
        <v>73</v>
      </c>
      <c r="E84" s="219" t="s">
        <v>381</v>
      </c>
      <c r="F84" s="219" t="s">
        <v>382</v>
      </c>
      <c r="G84" s="217"/>
      <c r="H84" s="217"/>
      <c r="I84" s="220"/>
      <c r="J84" s="221">
        <f>BK84</f>
        <v>0</v>
      </c>
      <c r="K84" s="217"/>
      <c r="L84" s="222"/>
      <c r="M84" s="223"/>
      <c r="N84" s="224"/>
      <c r="O84" s="224"/>
      <c r="P84" s="225">
        <f>P85+P95+P103</f>
        <v>0</v>
      </c>
      <c r="Q84" s="224"/>
      <c r="R84" s="225">
        <f>R85+R95+R103</f>
        <v>0</v>
      </c>
      <c r="S84" s="224"/>
      <c r="T84" s="226">
        <f>T85+T95+T103</f>
        <v>15.187200000000001</v>
      </c>
      <c r="AR84" s="227" t="s">
        <v>82</v>
      </c>
      <c r="AT84" s="228" t="s">
        <v>73</v>
      </c>
      <c r="AU84" s="228" t="s">
        <v>74</v>
      </c>
      <c r="AY84" s="227" t="s">
        <v>141</v>
      </c>
      <c r="BK84" s="229">
        <f>BK85+BK95+BK103</f>
        <v>0</v>
      </c>
    </row>
    <row r="85" spans="1:65" s="15" customFormat="1" ht="22.9" customHeight="1">
      <c r="B85" s="216"/>
      <c r="C85" s="217"/>
      <c r="D85" s="218" t="s">
        <v>73</v>
      </c>
      <c r="E85" s="230" t="s">
        <v>82</v>
      </c>
      <c r="F85" s="230" t="s">
        <v>515</v>
      </c>
      <c r="G85" s="217"/>
      <c r="H85" s="217"/>
      <c r="I85" s="220"/>
      <c r="J85" s="231">
        <f>BK85</f>
        <v>0</v>
      </c>
      <c r="K85" s="217"/>
      <c r="L85" s="222"/>
      <c r="M85" s="223"/>
      <c r="N85" s="224"/>
      <c r="O85" s="224"/>
      <c r="P85" s="225">
        <f>SUM(P86:P94)</f>
        <v>0</v>
      </c>
      <c r="Q85" s="224"/>
      <c r="R85" s="225">
        <f>SUM(R86:R94)</f>
        <v>0</v>
      </c>
      <c r="S85" s="224"/>
      <c r="T85" s="226">
        <f>SUM(T86:T94)</f>
        <v>0</v>
      </c>
      <c r="AR85" s="227" t="s">
        <v>82</v>
      </c>
      <c r="AT85" s="228" t="s">
        <v>73</v>
      </c>
      <c r="AU85" s="228" t="s">
        <v>82</v>
      </c>
      <c r="AY85" s="227" t="s">
        <v>141</v>
      </c>
      <c r="BK85" s="229">
        <f>SUM(BK86:BK94)</f>
        <v>0</v>
      </c>
    </row>
    <row r="86" spans="1:65" s="2" customFormat="1" ht="37.9" customHeight="1">
      <c r="A86" s="34"/>
      <c r="B86" s="35"/>
      <c r="C86" s="145" t="s">
        <v>82</v>
      </c>
      <c r="D86" s="145" t="s">
        <v>135</v>
      </c>
      <c r="E86" s="146" t="s">
        <v>545</v>
      </c>
      <c r="F86" s="147" t="s">
        <v>985</v>
      </c>
      <c r="G86" s="148" t="s">
        <v>202</v>
      </c>
      <c r="H86" s="149">
        <v>8.4</v>
      </c>
      <c r="I86" s="150"/>
      <c r="J86" s="151">
        <f>ROUND(I86*H86,2)</f>
        <v>0</v>
      </c>
      <c r="K86" s="147" t="s">
        <v>28</v>
      </c>
      <c r="L86" s="39"/>
      <c r="M86" s="152" t="s">
        <v>28</v>
      </c>
      <c r="N86" s="153" t="s">
        <v>45</v>
      </c>
      <c r="O86" s="64"/>
      <c r="P86" s="154">
        <f>O86*H86</f>
        <v>0</v>
      </c>
      <c r="Q86" s="154">
        <v>0</v>
      </c>
      <c r="R86" s="154">
        <f>Q86*H86</f>
        <v>0</v>
      </c>
      <c r="S86" s="154">
        <v>0</v>
      </c>
      <c r="T86" s="155">
        <f>S86*H86</f>
        <v>0</v>
      </c>
      <c r="U86" s="34"/>
      <c r="V86" s="34"/>
      <c r="W86" s="34"/>
      <c r="X86" s="34"/>
      <c r="Y86" s="34"/>
      <c r="Z86" s="34"/>
      <c r="AA86" s="34"/>
      <c r="AB86" s="34"/>
      <c r="AC86" s="34"/>
      <c r="AD86" s="34"/>
      <c r="AE86" s="34"/>
      <c r="AR86" s="156" t="s">
        <v>140</v>
      </c>
      <c r="AT86" s="156" t="s">
        <v>135</v>
      </c>
      <c r="AU86" s="156" t="s">
        <v>84</v>
      </c>
      <c r="AY86" s="17" t="s">
        <v>141</v>
      </c>
      <c r="BE86" s="157">
        <f>IF(N86="základní",J86,0)</f>
        <v>0</v>
      </c>
      <c r="BF86" s="157">
        <f>IF(N86="snížená",J86,0)</f>
        <v>0</v>
      </c>
      <c r="BG86" s="157">
        <f>IF(N86="zákl. přenesená",J86,0)</f>
        <v>0</v>
      </c>
      <c r="BH86" s="157">
        <f>IF(N86="sníž. přenesená",J86,0)</f>
        <v>0</v>
      </c>
      <c r="BI86" s="157">
        <f>IF(N86="nulová",J86,0)</f>
        <v>0</v>
      </c>
      <c r="BJ86" s="17" t="s">
        <v>82</v>
      </c>
      <c r="BK86" s="157">
        <f>ROUND(I86*H86,2)</f>
        <v>0</v>
      </c>
      <c r="BL86" s="17" t="s">
        <v>140</v>
      </c>
      <c r="BM86" s="156" t="s">
        <v>84</v>
      </c>
    </row>
    <row r="87" spans="1:65" s="11" customFormat="1" ht="11.25">
      <c r="B87" s="169"/>
      <c r="C87" s="170"/>
      <c r="D87" s="160" t="s">
        <v>142</v>
      </c>
      <c r="E87" s="171" t="s">
        <v>28</v>
      </c>
      <c r="F87" s="172" t="s">
        <v>986</v>
      </c>
      <c r="G87" s="170"/>
      <c r="H87" s="173">
        <v>8.4</v>
      </c>
      <c r="I87" s="174"/>
      <c r="J87" s="170"/>
      <c r="K87" s="170"/>
      <c r="L87" s="175"/>
      <c r="M87" s="176"/>
      <c r="N87" s="177"/>
      <c r="O87" s="177"/>
      <c r="P87" s="177"/>
      <c r="Q87" s="177"/>
      <c r="R87" s="177"/>
      <c r="S87" s="177"/>
      <c r="T87" s="178"/>
      <c r="AT87" s="179" t="s">
        <v>142</v>
      </c>
      <c r="AU87" s="179" t="s">
        <v>84</v>
      </c>
      <c r="AV87" s="11" t="s">
        <v>84</v>
      </c>
      <c r="AW87" s="11" t="s">
        <v>35</v>
      </c>
      <c r="AX87" s="11" t="s">
        <v>74</v>
      </c>
      <c r="AY87" s="179" t="s">
        <v>141</v>
      </c>
    </row>
    <row r="88" spans="1:65" s="12" customFormat="1" ht="11.25">
      <c r="B88" s="180"/>
      <c r="C88" s="181"/>
      <c r="D88" s="160" t="s">
        <v>142</v>
      </c>
      <c r="E88" s="182" t="s">
        <v>28</v>
      </c>
      <c r="F88" s="183" t="s">
        <v>145</v>
      </c>
      <c r="G88" s="181"/>
      <c r="H88" s="184">
        <v>8.4</v>
      </c>
      <c r="I88" s="185"/>
      <c r="J88" s="181"/>
      <c r="K88" s="181"/>
      <c r="L88" s="186"/>
      <c r="M88" s="187"/>
      <c r="N88" s="188"/>
      <c r="O88" s="188"/>
      <c r="P88" s="188"/>
      <c r="Q88" s="188"/>
      <c r="R88" s="188"/>
      <c r="S88" s="188"/>
      <c r="T88" s="189"/>
      <c r="AT88" s="190" t="s">
        <v>142</v>
      </c>
      <c r="AU88" s="190" t="s">
        <v>84</v>
      </c>
      <c r="AV88" s="12" t="s">
        <v>140</v>
      </c>
      <c r="AW88" s="12" t="s">
        <v>35</v>
      </c>
      <c r="AX88" s="12" t="s">
        <v>82</v>
      </c>
      <c r="AY88" s="190" t="s">
        <v>141</v>
      </c>
    </row>
    <row r="89" spans="1:65" s="2" customFormat="1" ht="62.65" customHeight="1">
      <c r="A89" s="34"/>
      <c r="B89" s="35"/>
      <c r="C89" s="145" t="s">
        <v>84</v>
      </c>
      <c r="D89" s="145" t="s">
        <v>135</v>
      </c>
      <c r="E89" s="146" t="s">
        <v>552</v>
      </c>
      <c r="F89" s="147" t="s">
        <v>553</v>
      </c>
      <c r="G89" s="148" t="s">
        <v>202</v>
      </c>
      <c r="H89" s="149">
        <v>8.4</v>
      </c>
      <c r="I89" s="150"/>
      <c r="J89" s="151">
        <f>ROUND(I89*H89,2)</f>
        <v>0</v>
      </c>
      <c r="K89" s="147" t="s">
        <v>518</v>
      </c>
      <c r="L89" s="39"/>
      <c r="M89" s="152" t="s">
        <v>28</v>
      </c>
      <c r="N89" s="153" t="s">
        <v>45</v>
      </c>
      <c r="O89" s="64"/>
      <c r="P89" s="154">
        <f>O89*H89</f>
        <v>0</v>
      </c>
      <c r="Q89" s="154">
        <v>0</v>
      </c>
      <c r="R89" s="154">
        <f>Q89*H89</f>
        <v>0</v>
      </c>
      <c r="S89" s="154">
        <v>0</v>
      </c>
      <c r="T89" s="155">
        <f>S89*H89</f>
        <v>0</v>
      </c>
      <c r="U89" s="34"/>
      <c r="V89" s="34"/>
      <c r="W89" s="34"/>
      <c r="X89" s="34"/>
      <c r="Y89" s="34"/>
      <c r="Z89" s="34"/>
      <c r="AA89" s="34"/>
      <c r="AB89" s="34"/>
      <c r="AC89" s="34"/>
      <c r="AD89" s="34"/>
      <c r="AE89" s="34"/>
      <c r="AR89" s="156" t="s">
        <v>140</v>
      </c>
      <c r="AT89" s="156" t="s">
        <v>135</v>
      </c>
      <c r="AU89" s="156" t="s">
        <v>84</v>
      </c>
      <c r="AY89" s="17" t="s">
        <v>141</v>
      </c>
      <c r="BE89" s="157">
        <f>IF(N89="základní",J89,0)</f>
        <v>0</v>
      </c>
      <c r="BF89" s="157">
        <f>IF(N89="snížená",J89,0)</f>
        <v>0</v>
      </c>
      <c r="BG89" s="157">
        <f>IF(N89="zákl. přenesená",J89,0)</f>
        <v>0</v>
      </c>
      <c r="BH89" s="157">
        <f>IF(N89="sníž. přenesená",J89,0)</f>
        <v>0</v>
      </c>
      <c r="BI89" s="157">
        <f>IF(N89="nulová",J89,0)</f>
        <v>0</v>
      </c>
      <c r="BJ89" s="17" t="s">
        <v>82</v>
      </c>
      <c r="BK89" s="157">
        <f>ROUND(I89*H89,2)</f>
        <v>0</v>
      </c>
      <c r="BL89" s="17" t="s">
        <v>140</v>
      </c>
      <c r="BM89" s="156" t="s">
        <v>155</v>
      </c>
    </row>
    <row r="90" spans="1:65" s="2" customFormat="1" ht="11.25">
      <c r="A90" s="34"/>
      <c r="B90" s="35"/>
      <c r="C90" s="36"/>
      <c r="D90" s="239" t="s">
        <v>519</v>
      </c>
      <c r="E90" s="36"/>
      <c r="F90" s="240" t="s">
        <v>554</v>
      </c>
      <c r="G90" s="36"/>
      <c r="H90" s="36"/>
      <c r="I90" s="233"/>
      <c r="J90" s="36"/>
      <c r="K90" s="36"/>
      <c r="L90" s="39"/>
      <c r="M90" s="234"/>
      <c r="N90" s="235"/>
      <c r="O90" s="64"/>
      <c r="P90" s="64"/>
      <c r="Q90" s="64"/>
      <c r="R90" s="64"/>
      <c r="S90" s="64"/>
      <c r="T90" s="65"/>
      <c r="U90" s="34"/>
      <c r="V90" s="34"/>
      <c r="W90" s="34"/>
      <c r="X90" s="34"/>
      <c r="Y90" s="34"/>
      <c r="Z90" s="34"/>
      <c r="AA90" s="34"/>
      <c r="AB90" s="34"/>
      <c r="AC90" s="34"/>
      <c r="AD90" s="34"/>
      <c r="AE90" s="34"/>
      <c r="AT90" s="17" t="s">
        <v>519</v>
      </c>
      <c r="AU90" s="17" t="s">
        <v>84</v>
      </c>
    </row>
    <row r="91" spans="1:65" s="2" customFormat="1" ht="66.75" customHeight="1">
      <c r="A91" s="34"/>
      <c r="B91" s="35"/>
      <c r="C91" s="145" t="s">
        <v>152</v>
      </c>
      <c r="D91" s="145" t="s">
        <v>135</v>
      </c>
      <c r="E91" s="146" t="s">
        <v>555</v>
      </c>
      <c r="F91" s="147" t="s">
        <v>556</v>
      </c>
      <c r="G91" s="148" t="s">
        <v>202</v>
      </c>
      <c r="H91" s="149">
        <v>8.4</v>
      </c>
      <c r="I91" s="150"/>
      <c r="J91" s="151">
        <f>ROUND(I91*H91,2)</f>
        <v>0</v>
      </c>
      <c r="K91" s="147" t="s">
        <v>518</v>
      </c>
      <c r="L91" s="39"/>
      <c r="M91" s="152" t="s">
        <v>28</v>
      </c>
      <c r="N91" s="153" t="s">
        <v>45</v>
      </c>
      <c r="O91" s="64"/>
      <c r="P91" s="154">
        <f>O91*H91</f>
        <v>0</v>
      </c>
      <c r="Q91" s="154">
        <v>0</v>
      </c>
      <c r="R91" s="154">
        <f>Q91*H91</f>
        <v>0</v>
      </c>
      <c r="S91" s="154">
        <v>0</v>
      </c>
      <c r="T91" s="155">
        <f>S91*H91</f>
        <v>0</v>
      </c>
      <c r="U91" s="34"/>
      <c r="V91" s="34"/>
      <c r="W91" s="34"/>
      <c r="X91" s="34"/>
      <c r="Y91" s="34"/>
      <c r="Z91" s="34"/>
      <c r="AA91" s="34"/>
      <c r="AB91" s="34"/>
      <c r="AC91" s="34"/>
      <c r="AD91" s="34"/>
      <c r="AE91" s="34"/>
      <c r="AR91" s="156" t="s">
        <v>140</v>
      </c>
      <c r="AT91" s="156" t="s">
        <v>135</v>
      </c>
      <c r="AU91" s="156" t="s">
        <v>84</v>
      </c>
      <c r="AY91" s="17" t="s">
        <v>141</v>
      </c>
      <c r="BE91" s="157">
        <f>IF(N91="základní",J91,0)</f>
        <v>0</v>
      </c>
      <c r="BF91" s="157">
        <f>IF(N91="snížená",J91,0)</f>
        <v>0</v>
      </c>
      <c r="BG91" s="157">
        <f>IF(N91="zákl. přenesená",J91,0)</f>
        <v>0</v>
      </c>
      <c r="BH91" s="157">
        <f>IF(N91="sníž. přenesená",J91,0)</f>
        <v>0</v>
      </c>
      <c r="BI91" s="157">
        <f>IF(N91="nulová",J91,0)</f>
        <v>0</v>
      </c>
      <c r="BJ91" s="17" t="s">
        <v>82</v>
      </c>
      <c r="BK91" s="157">
        <f>ROUND(I91*H91,2)</f>
        <v>0</v>
      </c>
      <c r="BL91" s="17" t="s">
        <v>140</v>
      </c>
      <c r="BM91" s="156" t="s">
        <v>149</v>
      </c>
    </row>
    <row r="92" spans="1:65" s="2" customFormat="1" ht="11.25">
      <c r="A92" s="34"/>
      <c r="B92" s="35"/>
      <c r="C92" s="36"/>
      <c r="D92" s="239" t="s">
        <v>519</v>
      </c>
      <c r="E92" s="36"/>
      <c r="F92" s="240" t="s">
        <v>557</v>
      </c>
      <c r="G92" s="36"/>
      <c r="H92" s="36"/>
      <c r="I92" s="233"/>
      <c r="J92" s="36"/>
      <c r="K92" s="36"/>
      <c r="L92" s="39"/>
      <c r="M92" s="234"/>
      <c r="N92" s="235"/>
      <c r="O92" s="64"/>
      <c r="P92" s="64"/>
      <c r="Q92" s="64"/>
      <c r="R92" s="64"/>
      <c r="S92" s="64"/>
      <c r="T92" s="65"/>
      <c r="U92" s="34"/>
      <c r="V92" s="34"/>
      <c r="W92" s="34"/>
      <c r="X92" s="34"/>
      <c r="Y92" s="34"/>
      <c r="Z92" s="34"/>
      <c r="AA92" s="34"/>
      <c r="AB92" s="34"/>
      <c r="AC92" s="34"/>
      <c r="AD92" s="34"/>
      <c r="AE92" s="34"/>
      <c r="AT92" s="17" t="s">
        <v>519</v>
      </c>
      <c r="AU92" s="17" t="s">
        <v>84</v>
      </c>
    </row>
    <row r="93" spans="1:65" s="2" customFormat="1" ht="44.25" customHeight="1">
      <c r="A93" s="34"/>
      <c r="B93" s="35"/>
      <c r="C93" s="145" t="s">
        <v>140</v>
      </c>
      <c r="D93" s="145" t="s">
        <v>135</v>
      </c>
      <c r="E93" s="146" t="s">
        <v>558</v>
      </c>
      <c r="F93" s="147" t="s">
        <v>559</v>
      </c>
      <c r="G93" s="148" t="s">
        <v>202</v>
      </c>
      <c r="H93" s="149">
        <v>8.4</v>
      </c>
      <c r="I93" s="150"/>
      <c r="J93" s="151">
        <f>ROUND(I93*H93,2)</f>
        <v>0</v>
      </c>
      <c r="K93" s="147" t="s">
        <v>518</v>
      </c>
      <c r="L93" s="39"/>
      <c r="M93" s="152" t="s">
        <v>28</v>
      </c>
      <c r="N93" s="153" t="s">
        <v>45</v>
      </c>
      <c r="O93" s="64"/>
      <c r="P93" s="154">
        <f>O93*H93</f>
        <v>0</v>
      </c>
      <c r="Q93" s="154">
        <v>0</v>
      </c>
      <c r="R93" s="154">
        <f>Q93*H93</f>
        <v>0</v>
      </c>
      <c r="S93" s="154">
        <v>0</v>
      </c>
      <c r="T93" s="155">
        <f>S93*H93</f>
        <v>0</v>
      </c>
      <c r="U93" s="34"/>
      <c r="V93" s="34"/>
      <c r="W93" s="34"/>
      <c r="X93" s="34"/>
      <c r="Y93" s="34"/>
      <c r="Z93" s="34"/>
      <c r="AA93" s="34"/>
      <c r="AB93" s="34"/>
      <c r="AC93" s="34"/>
      <c r="AD93" s="34"/>
      <c r="AE93" s="34"/>
      <c r="AR93" s="156" t="s">
        <v>140</v>
      </c>
      <c r="AT93" s="156" t="s">
        <v>135</v>
      </c>
      <c r="AU93" s="156" t="s">
        <v>84</v>
      </c>
      <c r="AY93" s="17" t="s">
        <v>141</v>
      </c>
      <c r="BE93" s="157">
        <f>IF(N93="základní",J93,0)</f>
        <v>0</v>
      </c>
      <c r="BF93" s="157">
        <f>IF(N93="snížená",J93,0)</f>
        <v>0</v>
      </c>
      <c r="BG93" s="157">
        <f>IF(N93="zákl. přenesená",J93,0)</f>
        <v>0</v>
      </c>
      <c r="BH93" s="157">
        <f>IF(N93="sníž. přenesená",J93,0)</f>
        <v>0</v>
      </c>
      <c r="BI93" s="157">
        <f>IF(N93="nulová",J93,0)</f>
        <v>0</v>
      </c>
      <c r="BJ93" s="17" t="s">
        <v>82</v>
      </c>
      <c r="BK93" s="157">
        <f>ROUND(I93*H93,2)</f>
        <v>0</v>
      </c>
      <c r="BL93" s="17" t="s">
        <v>140</v>
      </c>
      <c r="BM93" s="156" t="s">
        <v>164</v>
      </c>
    </row>
    <row r="94" spans="1:65" s="2" customFormat="1" ht="11.25">
      <c r="A94" s="34"/>
      <c r="B94" s="35"/>
      <c r="C94" s="36"/>
      <c r="D94" s="239" t="s">
        <v>519</v>
      </c>
      <c r="E94" s="36"/>
      <c r="F94" s="240" t="s">
        <v>560</v>
      </c>
      <c r="G94" s="36"/>
      <c r="H94" s="36"/>
      <c r="I94" s="233"/>
      <c r="J94" s="36"/>
      <c r="K94" s="36"/>
      <c r="L94" s="39"/>
      <c r="M94" s="234"/>
      <c r="N94" s="235"/>
      <c r="O94" s="64"/>
      <c r="P94" s="64"/>
      <c r="Q94" s="64"/>
      <c r="R94" s="64"/>
      <c r="S94" s="64"/>
      <c r="T94" s="65"/>
      <c r="U94" s="34"/>
      <c r="V94" s="34"/>
      <c r="W94" s="34"/>
      <c r="X94" s="34"/>
      <c r="Y94" s="34"/>
      <c r="Z94" s="34"/>
      <c r="AA94" s="34"/>
      <c r="AB94" s="34"/>
      <c r="AC94" s="34"/>
      <c r="AD94" s="34"/>
      <c r="AE94" s="34"/>
      <c r="AT94" s="17" t="s">
        <v>519</v>
      </c>
      <c r="AU94" s="17" t="s">
        <v>84</v>
      </c>
    </row>
    <row r="95" spans="1:65" s="15" customFormat="1" ht="22.9" customHeight="1">
      <c r="B95" s="216"/>
      <c r="C95" s="217"/>
      <c r="D95" s="218" t="s">
        <v>73</v>
      </c>
      <c r="E95" s="230" t="s">
        <v>161</v>
      </c>
      <c r="F95" s="230" t="s">
        <v>612</v>
      </c>
      <c r="G95" s="217"/>
      <c r="H95" s="217"/>
      <c r="I95" s="220"/>
      <c r="J95" s="231">
        <f>BK95</f>
        <v>0</v>
      </c>
      <c r="K95" s="217"/>
      <c r="L95" s="222"/>
      <c r="M95" s="223"/>
      <c r="N95" s="224"/>
      <c r="O95" s="224"/>
      <c r="P95" s="225">
        <f>SUM(P96:P102)</f>
        <v>0</v>
      </c>
      <c r="Q95" s="224"/>
      <c r="R95" s="225">
        <f>SUM(R96:R102)</f>
        <v>0</v>
      </c>
      <c r="S95" s="224"/>
      <c r="T95" s="226">
        <f>SUM(T96:T102)</f>
        <v>15.187200000000001</v>
      </c>
      <c r="AR95" s="227" t="s">
        <v>82</v>
      </c>
      <c r="AT95" s="228" t="s">
        <v>73</v>
      </c>
      <c r="AU95" s="228" t="s">
        <v>82</v>
      </c>
      <c r="AY95" s="227" t="s">
        <v>141</v>
      </c>
      <c r="BK95" s="229">
        <f>SUM(BK96:BK102)</f>
        <v>0</v>
      </c>
    </row>
    <row r="96" spans="1:65" s="2" customFormat="1" ht="21.75" customHeight="1">
      <c r="A96" s="34"/>
      <c r="B96" s="35"/>
      <c r="C96" s="145" t="s">
        <v>161</v>
      </c>
      <c r="D96" s="145" t="s">
        <v>135</v>
      </c>
      <c r="E96" s="146" t="s">
        <v>857</v>
      </c>
      <c r="F96" s="147" t="s">
        <v>858</v>
      </c>
      <c r="G96" s="148" t="s">
        <v>138</v>
      </c>
      <c r="H96" s="149">
        <v>4</v>
      </c>
      <c r="I96" s="150"/>
      <c r="J96" s="151">
        <f>ROUND(I96*H96,2)</f>
        <v>0</v>
      </c>
      <c r="K96" s="147" t="s">
        <v>518</v>
      </c>
      <c r="L96" s="39"/>
      <c r="M96" s="152" t="s">
        <v>28</v>
      </c>
      <c r="N96" s="153" t="s">
        <v>45</v>
      </c>
      <c r="O96" s="64"/>
      <c r="P96" s="154">
        <f>O96*H96</f>
        <v>0</v>
      </c>
      <c r="Q96" s="154">
        <v>0</v>
      </c>
      <c r="R96" s="154">
        <f>Q96*H96</f>
        <v>0</v>
      </c>
      <c r="S96" s="154">
        <v>0</v>
      </c>
      <c r="T96" s="155">
        <f>S96*H96</f>
        <v>0</v>
      </c>
      <c r="U96" s="34"/>
      <c r="V96" s="34"/>
      <c r="W96" s="34"/>
      <c r="X96" s="34"/>
      <c r="Y96" s="34"/>
      <c r="Z96" s="34"/>
      <c r="AA96" s="34"/>
      <c r="AB96" s="34"/>
      <c r="AC96" s="34"/>
      <c r="AD96" s="34"/>
      <c r="AE96" s="34"/>
      <c r="AR96" s="156" t="s">
        <v>140</v>
      </c>
      <c r="AT96" s="156" t="s">
        <v>135</v>
      </c>
      <c r="AU96" s="156" t="s">
        <v>84</v>
      </c>
      <c r="AY96" s="17" t="s">
        <v>141</v>
      </c>
      <c r="BE96" s="157">
        <f>IF(N96="základní",J96,0)</f>
        <v>0</v>
      </c>
      <c r="BF96" s="157">
        <f>IF(N96="snížená",J96,0)</f>
        <v>0</v>
      </c>
      <c r="BG96" s="157">
        <f>IF(N96="zákl. přenesená",J96,0)</f>
        <v>0</v>
      </c>
      <c r="BH96" s="157">
        <f>IF(N96="sníž. přenesená",J96,0)</f>
        <v>0</v>
      </c>
      <c r="BI96" s="157">
        <f>IF(N96="nulová",J96,0)</f>
        <v>0</v>
      </c>
      <c r="BJ96" s="17" t="s">
        <v>82</v>
      </c>
      <c r="BK96" s="157">
        <f>ROUND(I96*H96,2)</f>
        <v>0</v>
      </c>
      <c r="BL96" s="17" t="s">
        <v>140</v>
      </c>
      <c r="BM96" s="156" t="s">
        <v>173</v>
      </c>
    </row>
    <row r="97" spans="1:65" s="2" customFormat="1" ht="11.25">
      <c r="A97" s="34"/>
      <c r="B97" s="35"/>
      <c r="C97" s="36"/>
      <c r="D97" s="239" t="s">
        <v>519</v>
      </c>
      <c r="E97" s="36"/>
      <c r="F97" s="240" t="s">
        <v>859</v>
      </c>
      <c r="G97" s="36"/>
      <c r="H97" s="36"/>
      <c r="I97" s="233"/>
      <c r="J97" s="36"/>
      <c r="K97" s="36"/>
      <c r="L97" s="39"/>
      <c r="M97" s="234"/>
      <c r="N97" s="235"/>
      <c r="O97" s="64"/>
      <c r="P97" s="64"/>
      <c r="Q97" s="64"/>
      <c r="R97" s="64"/>
      <c r="S97" s="64"/>
      <c r="T97" s="65"/>
      <c r="U97" s="34"/>
      <c r="V97" s="34"/>
      <c r="W97" s="34"/>
      <c r="X97" s="34"/>
      <c r="Y97" s="34"/>
      <c r="Z97" s="34"/>
      <c r="AA97" s="34"/>
      <c r="AB97" s="34"/>
      <c r="AC97" s="34"/>
      <c r="AD97" s="34"/>
      <c r="AE97" s="34"/>
      <c r="AT97" s="17" t="s">
        <v>519</v>
      </c>
      <c r="AU97" s="17" t="s">
        <v>84</v>
      </c>
    </row>
    <row r="98" spans="1:65" s="2" customFormat="1" ht="90" customHeight="1">
      <c r="A98" s="34"/>
      <c r="B98" s="35"/>
      <c r="C98" s="145" t="s">
        <v>155</v>
      </c>
      <c r="D98" s="145" t="s">
        <v>135</v>
      </c>
      <c r="E98" s="146" t="s">
        <v>987</v>
      </c>
      <c r="F98" s="147" t="s">
        <v>864</v>
      </c>
      <c r="G98" s="148" t="s">
        <v>196</v>
      </c>
      <c r="H98" s="149">
        <v>0.01</v>
      </c>
      <c r="I98" s="150"/>
      <c r="J98" s="151">
        <f>ROUND(I98*H98,2)</f>
        <v>0</v>
      </c>
      <c r="K98" s="147" t="s">
        <v>28</v>
      </c>
      <c r="L98" s="39"/>
      <c r="M98" s="152" t="s">
        <v>28</v>
      </c>
      <c r="N98" s="153" t="s">
        <v>45</v>
      </c>
      <c r="O98" s="64"/>
      <c r="P98" s="154">
        <f>O98*H98</f>
        <v>0</v>
      </c>
      <c r="Q98" s="154">
        <v>0</v>
      </c>
      <c r="R98" s="154">
        <f>Q98*H98</f>
        <v>0</v>
      </c>
      <c r="S98" s="154">
        <v>0</v>
      </c>
      <c r="T98" s="155">
        <f>S98*H98</f>
        <v>0</v>
      </c>
      <c r="U98" s="34"/>
      <c r="V98" s="34"/>
      <c r="W98" s="34"/>
      <c r="X98" s="34"/>
      <c r="Y98" s="34"/>
      <c r="Z98" s="34"/>
      <c r="AA98" s="34"/>
      <c r="AB98" s="34"/>
      <c r="AC98" s="34"/>
      <c r="AD98" s="34"/>
      <c r="AE98" s="34"/>
      <c r="AR98" s="156" t="s">
        <v>140</v>
      </c>
      <c r="AT98" s="156" t="s">
        <v>135</v>
      </c>
      <c r="AU98" s="156" t="s">
        <v>84</v>
      </c>
      <c r="AY98" s="17" t="s">
        <v>141</v>
      </c>
      <c r="BE98" s="157">
        <f>IF(N98="základní",J98,0)</f>
        <v>0</v>
      </c>
      <c r="BF98" s="157">
        <f>IF(N98="snížená",J98,0)</f>
        <v>0</v>
      </c>
      <c r="BG98" s="157">
        <f>IF(N98="zákl. přenesená",J98,0)</f>
        <v>0</v>
      </c>
      <c r="BH98" s="157">
        <f>IF(N98="sníž. přenesená",J98,0)</f>
        <v>0</v>
      </c>
      <c r="BI98" s="157">
        <f>IF(N98="nulová",J98,0)</f>
        <v>0</v>
      </c>
      <c r="BJ98" s="17" t="s">
        <v>82</v>
      </c>
      <c r="BK98" s="157">
        <f>ROUND(I98*H98,2)</f>
        <v>0</v>
      </c>
      <c r="BL98" s="17" t="s">
        <v>140</v>
      </c>
      <c r="BM98" s="156" t="s">
        <v>182</v>
      </c>
    </row>
    <row r="99" spans="1:65" s="2" customFormat="1" ht="55.5" customHeight="1">
      <c r="A99" s="34"/>
      <c r="B99" s="35"/>
      <c r="C99" s="145" t="s">
        <v>170</v>
      </c>
      <c r="D99" s="145" t="s">
        <v>135</v>
      </c>
      <c r="E99" s="146" t="s">
        <v>844</v>
      </c>
      <c r="F99" s="147" t="s">
        <v>845</v>
      </c>
      <c r="G99" s="148" t="s">
        <v>202</v>
      </c>
      <c r="H99" s="149">
        <v>8.4</v>
      </c>
      <c r="I99" s="150"/>
      <c r="J99" s="151">
        <f>ROUND(I99*H99,2)</f>
        <v>0</v>
      </c>
      <c r="K99" s="147" t="s">
        <v>518</v>
      </c>
      <c r="L99" s="39"/>
      <c r="M99" s="152" t="s">
        <v>28</v>
      </c>
      <c r="N99" s="153" t="s">
        <v>45</v>
      </c>
      <c r="O99" s="64"/>
      <c r="P99" s="154">
        <f>O99*H99</f>
        <v>0</v>
      </c>
      <c r="Q99" s="154">
        <v>0</v>
      </c>
      <c r="R99" s="154">
        <f>Q99*H99</f>
        <v>0</v>
      </c>
      <c r="S99" s="154">
        <v>1.8080000000000001</v>
      </c>
      <c r="T99" s="155">
        <f>S99*H99</f>
        <v>15.187200000000001</v>
      </c>
      <c r="U99" s="34"/>
      <c r="V99" s="34"/>
      <c r="W99" s="34"/>
      <c r="X99" s="34"/>
      <c r="Y99" s="34"/>
      <c r="Z99" s="34"/>
      <c r="AA99" s="34"/>
      <c r="AB99" s="34"/>
      <c r="AC99" s="34"/>
      <c r="AD99" s="34"/>
      <c r="AE99" s="34"/>
      <c r="AR99" s="156" t="s">
        <v>140</v>
      </c>
      <c r="AT99" s="156" t="s">
        <v>135</v>
      </c>
      <c r="AU99" s="156" t="s">
        <v>84</v>
      </c>
      <c r="AY99" s="17" t="s">
        <v>141</v>
      </c>
      <c r="BE99" s="157">
        <f>IF(N99="základní",J99,0)</f>
        <v>0</v>
      </c>
      <c r="BF99" s="157">
        <f>IF(N99="snížená",J99,0)</f>
        <v>0</v>
      </c>
      <c r="BG99" s="157">
        <f>IF(N99="zákl. přenesená",J99,0)</f>
        <v>0</v>
      </c>
      <c r="BH99" s="157">
        <f>IF(N99="sníž. přenesená",J99,0)</f>
        <v>0</v>
      </c>
      <c r="BI99" s="157">
        <f>IF(N99="nulová",J99,0)</f>
        <v>0</v>
      </c>
      <c r="BJ99" s="17" t="s">
        <v>82</v>
      </c>
      <c r="BK99" s="157">
        <f>ROUND(I99*H99,2)</f>
        <v>0</v>
      </c>
      <c r="BL99" s="17" t="s">
        <v>140</v>
      </c>
      <c r="BM99" s="156" t="s">
        <v>205</v>
      </c>
    </row>
    <row r="100" spans="1:65" s="2" customFormat="1" ht="11.25">
      <c r="A100" s="34"/>
      <c r="B100" s="35"/>
      <c r="C100" s="36"/>
      <c r="D100" s="239" t="s">
        <v>519</v>
      </c>
      <c r="E100" s="36"/>
      <c r="F100" s="240" t="s">
        <v>846</v>
      </c>
      <c r="G100" s="36"/>
      <c r="H100" s="36"/>
      <c r="I100" s="233"/>
      <c r="J100" s="36"/>
      <c r="K100" s="36"/>
      <c r="L100" s="39"/>
      <c r="M100" s="234"/>
      <c r="N100" s="235"/>
      <c r="O100" s="64"/>
      <c r="P100" s="64"/>
      <c r="Q100" s="64"/>
      <c r="R100" s="64"/>
      <c r="S100" s="64"/>
      <c r="T100" s="65"/>
      <c r="U100" s="34"/>
      <c r="V100" s="34"/>
      <c r="W100" s="34"/>
      <c r="X100" s="34"/>
      <c r="Y100" s="34"/>
      <c r="Z100" s="34"/>
      <c r="AA100" s="34"/>
      <c r="AB100" s="34"/>
      <c r="AC100" s="34"/>
      <c r="AD100" s="34"/>
      <c r="AE100" s="34"/>
      <c r="AT100" s="17" t="s">
        <v>519</v>
      </c>
      <c r="AU100" s="17" t="s">
        <v>84</v>
      </c>
    </row>
    <row r="101" spans="1:65" s="11" customFormat="1" ht="11.25">
      <c r="B101" s="169"/>
      <c r="C101" s="170"/>
      <c r="D101" s="160" t="s">
        <v>142</v>
      </c>
      <c r="E101" s="171" t="s">
        <v>28</v>
      </c>
      <c r="F101" s="172" t="s">
        <v>988</v>
      </c>
      <c r="G101" s="170"/>
      <c r="H101" s="173">
        <v>8.4</v>
      </c>
      <c r="I101" s="174"/>
      <c r="J101" s="170"/>
      <c r="K101" s="170"/>
      <c r="L101" s="175"/>
      <c r="M101" s="176"/>
      <c r="N101" s="177"/>
      <c r="O101" s="177"/>
      <c r="P101" s="177"/>
      <c r="Q101" s="177"/>
      <c r="R101" s="177"/>
      <c r="S101" s="177"/>
      <c r="T101" s="178"/>
      <c r="AT101" s="179" t="s">
        <v>142</v>
      </c>
      <c r="AU101" s="179" t="s">
        <v>84</v>
      </c>
      <c r="AV101" s="11" t="s">
        <v>84</v>
      </c>
      <c r="AW101" s="11" t="s">
        <v>35</v>
      </c>
      <c r="AX101" s="11" t="s">
        <v>74</v>
      </c>
      <c r="AY101" s="179" t="s">
        <v>141</v>
      </c>
    </row>
    <row r="102" spans="1:65" s="12" customFormat="1" ht="11.25">
      <c r="B102" s="180"/>
      <c r="C102" s="181"/>
      <c r="D102" s="160" t="s">
        <v>142</v>
      </c>
      <c r="E102" s="182" t="s">
        <v>28</v>
      </c>
      <c r="F102" s="183" t="s">
        <v>145</v>
      </c>
      <c r="G102" s="181"/>
      <c r="H102" s="184">
        <v>8.4</v>
      </c>
      <c r="I102" s="185"/>
      <c r="J102" s="181"/>
      <c r="K102" s="181"/>
      <c r="L102" s="186"/>
      <c r="M102" s="187"/>
      <c r="N102" s="188"/>
      <c r="O102" s="188"/>
      <c r="P102" s="188"/>
      <c r="Q102" s="188"/>
      <c r="R102" s="188"/>
      <c r="S102" s="188"/>
      <c r="T102" s="189"/>
      <c r="AT102" s="190" t="s">
        <v>142</v>
      </c>
      <c r="AU102" s="190" t="s">
        <v>84</v>
      </c>
      <c r="AV102" s="12" t="s">
        <v>140</v>
      </c>
      <c r="AW102" s="12" t="s">
        <v>35</v>
      </c>
      <c r="AX102" s="12" t="s">
        <v>82</v>
      </c>
      <c r="AY102" s="190" t="s">
        <v>141</v>
      </c>
    </row>
    <row r="103" spans="1:65" s="15" customFormat="1" ht="22.9" customHeight="1">
      <c r="B103" s="216"/>
      <c r="C103" s="217"/>
      <c r="D103" s="218" t="s">
        <v>73</v>
      </c>
      <c r="E103" s="230" t="s">
        <v>748</v>
      </c>
      <c r="F103" s="230" t="s">
        <v>749</v>
      </c>
      <c r="G103" s="217"/>
      <c r="H103" s="217"/>
      <c r="I103" s="220"/>
      <c r="J103" s="231">
        <f>BK103</f>
        <v>0</v>
      </c>
      <c r="K103" s="217"/>
      <c r="L103" s="222"/>
      <c r="M103" s="223"/>
      <c r="N103" s="224"/>
      <c r="O103" s="224"/>
      <c r="P103" s="225">
        <f>SUM(P104:P111)</f>
        <v>0</v>
      </c>
      <c r="Q103" s="224"/>
      <c r="R103" s="225">
        <f>SUM(R104:R111)</f>
        <v>0</v>
      </c>
      <c r="S103" s="224"/>
      <c r="T103" s="226">
        <f>SUM(T104:T111)</f>
        <v>0</v>
      </c>
      <c r="AR103" s="227" t="s">
        <v>82</v>
      </c>
      <c r="AT103" s="228" t="s">
        <v>73</v>
      </c>
      <c r="AU103" s="228" t="s">
        <v>82</v>
      </c>
      <c r="AY103" s="227" t="s">
        <v>141</v>
      </c>
      <c r="BK103" s="229">
        <f>SUM(BK104:BK111)</f>
        <v>0</v>
      </c>
    </row>
    <row r="104" spans="1:65" s="2" customFormat="1" ht="33" customHeight="1">
      <c r="A104" s="34"/>
      <c r="B104" s="35"/>
      <c r="C104" s="145" t="s">
        <v>149</v>
      </c>
      <c r="D104" s="145" t="s">
        <v>135</v>
      </c>
      <c r="E104" s="146" t="s">
        <v>989</v>
      </c>
      <c r="F104" s="147" t="s">
        <v>990</v>
      </c>
      <c r="G104" s="148" t="s">
        <v>181</v>
      </c>
      <c r="H104" s="149">
        <v>15.186999999999999</v>
      </c>
      <c r="I104" s="150"/>
      <c r="J104" s="151">
        <f>ROUND(I104*H104,2)</f>
        <v>0</v>
      </c>
      <c r="K104" s="147" t="s">
        <v>518</v>
      </c>
      <c r="L104" s="39"/>
      <c r="M104" s="152" t="s">
        <v>28</v>
      </c>
      <c r="N104" s="153" t="s">
        <v>45</v>
      </c>
      <c r="O104" s="64"/>
      <c r="P104" s="154">
        <f>O104*H104</f>
        <v>0</v>
      </c>
      <c r="Q104" s="154">
        <v>0</v>
      </c>
      <c r="R104" s="154">
        <f>Q104*H104</f>
        <v>0</v>
      </c>
      <c r="S104" s="154">
        <v>0</v>
      </c>
      <c r="T104" s="155">
        <f>S104*H104</f>
        <v>0</v>
      </c>
      <c r="U104" s="34"/>
      <c r="V104" s="34"/>
      <c r="W104" s="34"/>
      <c r="X104" s="34"/>
      <c r="Y104" s="34"/>
      <c r="Z104" s="34"/>
      <c r="AA104" s="34"/>
      <c r="AB104" s="34"/>
      <c r="AC104" s="34"/>
      <c r="AD104" s="34"/>
      <c r="AE104" s="34"/>
      <c r="AR104" s="156" t="s">
        <v>140</v>
      </c>
      <c r="AT104" s="156" t="s">
        <v>135</v>
      </c>
      <c r="AU104" s="156" t="s">
        <v>84</v>
      </c>
      <c r="AY104" s="17" t="s">
        <v>141</v>
      </c>
      <c r="BE104" s="157">
        <f>IF(N104="základní",J104,0)</f>
        <v>0</v>
      </c>
      <c r="BF104" s="157">
        <f>IF(N104="snížená",J104,0)</f>
        <v>0</v>
      </c>
      <c r="BG104" s="157">
        <f>IF(N104="zákl. přenesená",J104,0)</f>
        <v>0</v>
      </c>
      <c r="BH104" s="157">
        <f>IF(N104="sníž. přenesená",J104,0)</f>
        <v>0</v>
      </c>
      <c r="BI104" s="157">
        <f>IF(N104="nulová",J104,0)</f>
        <v>0</v>
      </c>
      <c r="BJ104" s="17" t="s">
        <v>82</v>
      </c>
      <c r="BK104" s="157">
        <f>ROUND(I104*H104,2)</f>
        <v>0</v>
      </c>
      <c r="BL104" s="17" t="s">
        <v>140</v>
      </c>
      <c r="BM104" s="156" t="s">
        <v>197</v>
      </c>
    </row>
    <row r="105" spans="1:65" s="2" customFormat="1" ht="11.25">
      <c r="A105" s="34"/>
      <c r="B105" s="35"/>
      <c r="C105" s="36"/>
      <c r="D105" s="239" t="s">
        <v>519</v>
      </c>
      <c r="E105" s="36"/>
      <c r="F105" s="240" t="s">
        <v>991</v>
      </c>
      <c r="G105" s="36"/>
      <c r="H105" s="36"/>
      <c r="I105" s="233"/>
      <c r="J105" s="36"/>
      <c r="K105" s="36"/>
      <c r="L105" s="39"/>
      <c r="M105" s="234"/>
      <c r="N105" s="235"/>
      <c r="O105" s="64"/>
      <c r="P105" s="64"/>
      <c r="Q105" s="64"/>
      <c r="R105" s="64"/>
      <c r="S105" s="64"/>
      <c r="T105" s="65"/>
      <c r="U105" s="34"/>
      <c r="V105" s="34"/>
      <c r="W105" s="34"/>
      <c r="X105" s="34"/>
      <c r="Y105" s="34"/>
      <c r="Z105" s="34"/>
      <c r="AA105" s="34"/>
      <c r="AB105" s="34"/>
      <c r="AC105" s="34"/>
      <c r="AD105" s="34"/>
      <c r="AE105" s="34"/>
      <c r="AT105" s="17" t="s">
        <v>519</v>
      </c>
      <c r="AU105" s="17" t="s">
        <v>84</v>
      </c>
    </row>
    <row r="106" spans="1:65" s="2" customFormat="1" ht="44.25" customHeight="1">
      <c r="A106" s="34"/>
      <c r="B106" s="35"/>
      <c r="C106" s="145" t="s">
        <v>178</v>
      </c>
      <c r="D106" s="145" t="s">
        <v>135</v>
      </c>
      <c r="E106" s="146" t="s">
        <v>992</v>
      </c>
      <c r="F106" s="147" t="s">
        <v>993</v>
      </c>
      <c r="G106" s="148" t="s">
        <v>181</v>
      </c>
      <c r="H106" s="149">
        <v>151.87</v>
      </c>
      <c r="I106" s="150"/>
      <c r="J106" s="151">
        <f>ROUND(I106*H106,2)</f>
        <v>0</v>
      </c>
      <c r="K106" s="147" t="s">
        <v>518</v>
      </c>
      <c r="L106" s="39"/>
      <c r="M106" s="152" t="s">
        <v>28</v>
      </c>
      <c r="N106" s="153" t="s">
        <v>45</v>
      </c>
      <c r="O106" s="64"/>
      <c r="P106" s="154">
        <f>O106*H106</f>
        <v>0</v>
      </c>
      <c r="Q106" s="154">
        <v>0</v>
      </c>
      <c r="R106" s="154">
        <f>Q106*H106</f>
        <v>0</v>
      </c>
      <c r="S106" s="154">
        <v>0</v>
      </c>
      <c r="T106" s="155">
        <f>S106*H106</f>
        <v>0</v>
      </c>
      <c r="U106" s="34"/>
      <c r="V106" s="34"/>
      <c r="W106" s="34"/>
      <c r="X106" s="34"/>
      <c r="Y106" s="34"/>
      <c r="Z106" s="34"/>
      <c r="AA106" s="34"/>
      <c r="AB106" s="34"/>
      <c r="AC106" s="34"/>
      <c r="AD106" s="34"/>
      <c r="AE106" s="34"/>
      <c r="AR106" s="156" t="s">
        <v>140</v>
      </c>
      <c r="AT106" s="156" t="s">
        <v>135</v>
      </c>
      <c r="AU106" s="156" t="s">
        <v>84</v>
      </c>
      <c r="AY106" s="17" t="s">
        <v>141</v>
      </c>
      <c r="BE106" s="157">
        <f>IF(N106="základní",J106,0)</f>
        <v>0</v>
      </c>
      <c r="BF106" s="157">
        <f>IF(N106="snížená",J106,0)</f>
        <v>0</v>
      </c>
      <c r="BG106" s="157">
        <f>IF(N106="zákl. přenesená",J106,0)</f>
        <v>0</v>
      </c>
      <c r="BH106" s="157">
        <f>IF(N106="sníž. přenesená",J106,0)</f>
        <v>0</v>
      </c>
      <c r="BI106" s="157">
        <f>IF(N106="nulová",J106,0)</f>
        <v>0</v>
      </c>
      <c r="BJ106" s="17" t="s">
        <v>82</v>
      </c>
      <c r="BK106" s="157">
        <f>ROUND(I106*H106,2)</f>
        <v>0</v>
      </c>
      <c r="BL106" s="17" t="s">
        <v>140</v>
      </c>
      <c r="BM106" s="156" t="s">
        <v>203</v>
      </c>
    </row>
    <row r="107" spans="1:65" s="2" customFormat="1" ht="11.25">
      <c r="A107" s="34"/>
      <c r="B107" s="35"/>
      <c r="C107" s="36"/>
      <c r="D107" s="239" t="s">
        <v>519</v>
      </c>
      <c r="E107" s="36"/>
      <c r="F107" s="240" t="s">
        <v>994</v>
      </c>
      <c r="G107" s="36"/>
      <c r="H107" s="36"/>
      <c r="I107" s="233"/>
      <c r="J107" s="36"/>
      <c r="K107" s="36"/>
      <c r="L107" s="39"/>
      <c r="M107" s="234"/>
      <c r="N107" s="235"/>
      <c r="O107" s="64"/>
      <c r="P107" s="64"/>
      <c r="Q107" s="64"/>
      <c r="R107" s="64"/>
      <c r="S107" s="64"/>
      <c r="T107" s="65"/>
      <c r="U107" s="34"/>
      <c r="V107" s="34"/>
      <c r="W107" s="34"/>
      <c r="X107" s="34"/>
      <c r="Y107" s="34"/>
      <c r="Z107" s="34"/>
      <c r="AA107" s="34"/>
      <c r="AB107" s="34"/>
      <c r="AC107" s="34"/>
      <c r="AD107" s="34"/>
      <c r="AE107" s="34"/>
      <c r="AT107" s="17" t="s">
        <v>519</v>
      </c>
      <c r="AU107" s="17" t="s">
        <v>84</v>
      </c>
    </row>
    <row r="108" spans="1:65" s="11" customFormat="1" ht="11.25">
      <c r="B108" s="169"/>
      <c r="C108" s="170"/>
      <c r="D108" s="160" t="s">
        <v>142</v>
      </c>
      <c r="E108" s="171" t="s">
        <v>28</v>
      </c>
      <c r="F108" s="172" t="s">
        <v>995</v>
      </c>
      <c r="G108" s="170"/>
      <c r="H108" s="173">
        <v>151.87</v>
      </c>
      <c r="I108" s="174"/>
      <c r="J108" s="170"/>
      <c r="K108" s="170"/>
      <c r="L108" s="175"/>
      <c r="M108" s="176"/>
      <c r="N108" s="177"/>
      <c r="O108" s="177"/>
      <c r="P108" s="177"/>
      <c r="Q108" s="177"/>
      <c r="R108" s="177"/>
      <c r="S108" s="177"/>
      <c r="T108" s="178"/>
      <c r="AT108" s="179" t="s">
        <v>142</v>
      </c>
      <c r="AU108" s="179" t="s">
        <v>84</v>
      </c>
      <c r="AV108" s="11" t="s">
        <v>84</v>
      </c>
      <c r="AW108" s="11" t="s">
        <v>35</v>
      </c>
      <c r="AX108" s="11" t="s">
        <v>74</v>
      </c>
      <c r="AY108" s="179" t="s">
        <v>141</v>
      </c>
    </row>
    <row r="109" spans="1:65" s="12" customFormat="1" ht="11.25">
      <c r="B109" s="180"/>
      <c r="C109" s="181"/>
      <c r="D109" s="160" t="s">
        <v>142</v>
      </c>
      <c r="E109" s="182" t="s">
        <v>28</v>
      </c>
      <c r="F109" s="183" t="s">
        <v>145</v>
      </c>
      <c r="G109" s="181"/>
      <c r="H109" s="184">
        <v>151.87</v>
      </c>
      <c r="I109" s="185"/>
      <c r="J109" s="181"/>
      <c r="K109" s="181"/>
      <c r="L109" s="186"/>
      <c r="M109" s="187"/>
      <c r="N109" s="188"/>
      <c r="O109" s="188"/>
      <c r="P109" s="188"/>
      <c r="Q109" s="188"/>
      <c r="R109" s="188"/>
      <c r="S109" s="188"/>
      <c r="T109" s="189"/>
      <c r="AT109" s="190" t="s">
        <v>142</v>
      </c>
      <c r="AU109" s="190" t="s">
        <v>84</v>
      </c>
      <c r="AV109" s="12" t="s">
        <v>140</v>
      </c>
      <c r="AW109" s="12" t="s">
        <v>35</v>
      </c>
      <c r="AX109" s="12" t="s">
        <v>82</v>
      </c>
      <c r="AY109" s="190" t="s">
        <v>141</v>
      </c>
    </row>
    <row r="110" spans="1:65" s="2" customFormat="1" ht="24.2" customHeight="1">
      <c r="A110" s="34"/>
      <c r="B110" s="35"/>
      <c r="C110" s="145" t="s">
        <v>164</v>
      </c>
      <c r="D110" s="145" t="s">
        <v>135</v>
      </c>
      <c r="E110" s="146" t="s">
        <v>761</v>
      </c>
      <c r="F110" s="147" t="s">
        <v>762</v>
      </c>
      <c r="G110" s="148" t="s">
        <v>181</v>
      </c>
      <c r="H110" s="149">
        <v>15.186999999999999</v>
      </c>
      <c r="I110" s="150"/>
      <c r="J110" s="151">
        <f>ROUND(I110*H110,2)</f>
        <v>0</v>
      </c>
      <c r="K110" s="147" t="s">
        <v>518</v>
      </c>
      <c r="L110" s="39"/>
      <c r="M110" s="152" t="s">
        <v>28</v>
      </c>
      <c r="N110" s="153" t="s">
        <v>45</v>
      </c>
      <c r="O110" s="64"/>
      <c r="P110" s="154">
        <f>O110*H110</f>
        <v>0</v>
      </c>
      <c r="Q110" s="154">
        <v>0</v>
      </c>
      <c r="R110" s="154">
        <f>Q110*H110</f>
        <v>0</v>
      </c>
      <c r="S110" s="154">
        <v>0</v>
      </c>
      <c r="T110" s="155">
        <f>S110*H110</f>
        <v>0</v>
      </c>
      <c r="U110" s="34"/>
      <c r="V110" s="34"/>
      <c r="W110" s="34"/>
      <c r="X110" s="34"/>
      <c r="Y110" s="34"/>
      <c r="Z110" s="34"/>
      <c r="AA110" s="34"/>
      <c r="AB110" s="34"/>
      <c r="AC110" s="34"/>
      <c r="AD110" s="34"/>
      <c r="AE110" s="34"/>
      <c r="AR110" s="156" t="s">
        <v>140</v>
      </c>
      <c r="AT110" s="156" t="s">
        <v>135</v>
      </c>
      <c r="AU110" s="156" t="s">
        <v>84</v>
      </c>
      <c r="AY110" s="17" t="s">
        <v>141</v>
      </c>
      <c r="BE110" s="157">
        <f>IF(N110="základní",J110,0)</f>
        <v>0</v>
      </c>
      <c r="BF110" s="157">
        <f>IF(N110="snížená",J110,0)</f>
        <v>0</v>
      </c>
      <c r="BG110" s="157">
        <f>IF(N110="zákl. přenesená",J110,0)</f>
        <v>0</v>
      </c>
      <c r="BH110" s="157">
        <f>IF(N110="sníž. přenesená",J110,0)</f>
        <v>0</v>
      </c>
      <c r="BI110" s="157">
        <f>IF(N110="nulová",J110,0)</f>
        <v>0</v>
      </c>
      <c r="BJ110" s="17" t="s">
        <v>82</v>
      </c>
      <c r="BK110" s="157">
        <f>ROUND(I110*H110,2)</f>
        <v>0</v>
      </c>
      <c r="BL110" s="17" t="s">
        <v>140</v>
      </c>
      <c r="BM110" s="156" t="s">
        <v>209</v>
      </c>
    </row>
    <row r="111" spans="1:65" s="2" customFormat="1" ht="11.25">
      <c r="A111" s="34"/>
      <c r="B111" s="35"/>
      <c r="C111" s="36"/>
      <c r="D111" s="239" t="s">
        <v>519</v>
      </c>
      <c r="E111" s="36"/>
      <c r="F111" s="240" t="s">
        <v>764</v>
      </c>
      <c r="G111" s="36"/>
      <c r="H111" s="36"/>
      <c r="I111" s="233"/>
      <c r="J111" s="36"/>
      <c r="K111" s="36"/>
      <c r="L111" s="39"/>
      <c r="M111" s="246"/>
      <c r="N111" s="247"/>
      <c r="O111" s="243"/>
      <c r="P111" s="243"/>
      <c r="Q111" s="243"/>
      <c r="R111" s="243"/>
      <c r="S111" s="243"/>
      <c r="T111" s="248"/>
      <c r="U111" s="34"/>
      <c r="V111" s="34"/>
      <c r="W111" s="34"/>
      <c r="X111" s="34"/>
      <c r="Y111" s="34"/>
      <c r="Z111" s="34"/>
      <c r="AA111" s="34"/>
      <c r="AB111" s="34"/>
      <c r="AC111" s="34"/>
      <c r="AD111" s="34"/>
      <c r="AE111" s="34"/>
      <c r="AT111" s="17" t="s">
        <v>519</v>
      </c>
      <c r="AU111" s="17" t="s">
        <v>84</v>
      </c>
    </row>
    <row r="112" spans="1:65" s="2" customFormat="1" ht="6.95" customHeight="1">
      <c r="A112" s="34"/>
      <c r="B112" s="47"/>
      <c r="C112" s="48"/>
      <c r="D112" s="48"/>
      <c r="E112" s="48"/>
      <c r="F112" s="48"/>
      <c r="G112" s="48"/>
      <c r="H112" s="48"/>
      <c r="I112" s="48"/>
      <c r="J112" s="48"/>
      <c r="K112" s="48"/>
      <c r="L112" s="39"/>
      <c r="M112" s="34"/>
      <c r="O112" s="34"/>
      <c r="P112" s="34"/>
      <c r="Q112" s="34"/>
      <c r="R112" s="34"/>
      <c r="S112" s="34"/>
      <c r="T112" s="34"/>
      <c r="U112" s="34"/>
      <c r="V112" s="34"/>
      <c r="W112" s="34"/>
      <c r="X112" s="34"/>
      <c r="Y112" s="34"/>
      <c r="Z112" s="34"/>
      <c r="AA112" s="34"/>
      <c r="AB112" s="34"/>
      <c r="AC112" s="34"/>
      <c r="AD112" s="34"/>
      <c r="AE112" s="34"/>
    </row>
  </sheetData>
  <sheetProtection algorithmName="SHA-512" hashValue="O1pIcb94Z4WkSJ3xaERIRCJNzX5pvk0/3l14SCjXMgpg3nozmCrwAQbNIbknZfyZ42+abESXkRJsOJW3nZXB4g==" saltValue="+4BgCJd1Xi5gHaRHdE+fTNeLYFuyVk9z1LmhrhqYYZ6S08xJGCiihF8+j2eOhQ4v9+NthXP5kBVc03p6RMsbkw==" spinCount="100000" sheet="1" objects="1" scenarios="1" formatColumns="0" formatRows="0" autoFilter="0"/>
  <autoFilter ref="C82:K111"/>
  <mergeCells count="9">
    <mergeCell ref="E50:H50"/>
    <mergeCell ref="E73:H73"/>
    <mergeCell ref="E75:H75"/>
    <mergeCell ref="L2:V2"/>
    <mergeCell ref="E7:H7"/>
    <mergeCell ref="E9:H9"/>
    <mergeCell ref="E18:H18"/>
    <mergeCell ref="E27:H27"/>
    <mergeCell ref="E48:H48"/>
  </mergeCells>
  <hyperlinks>
    <hyperlink ref="F90" r:id="rId1"/>
    <hyperlink ref="F92" r:id="rId2"/>
    <hyperlink ref="F94" r:id="rId3"/>
    <hyperlink ref="F97" r:id="rId4"/>
    <hyperlink ref="F100" r:id="rId5"/>
    <hyperlink ref="F105" r:id="rId6"/>
    <hyperlink ref="F107" r:id="rId7"/>
    <hyperlink ref="F111" r:id="rId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111</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996</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ROUND(J82,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ROUND((SUM(BE82:BE91)),  2)</f>
        <v>0</v>
      </c>
      <c r="G33" s="34"/>
      <c r="H33" s="34"/>
      <c r="I33" s="118">
        <v>0.21</v>
      </c>
      <c r="J33" s="117">
        <f>ROUND(((SUM(BE82:BE91))*I33),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ROUND((SUM(BF82:BF91)),  2)</f>
        <v>0</v>
      </c>
      <c r="G34" s="34"/>
      <c r="H34" s="34"/>
      <c r="I34" s="118">
        <v>0.15</v>
      </c>
      <c r="J34" s="117">
        <f>ROUND(((SUM(BF82:BF91))*I34),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ROUND((SUM(BG82:BG91)),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ROUND((SUM(BH82:BH91)),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ROUND((SUM(BI82:BI91)),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MO - Materiál objednatele - NEOCEŇOVAT</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J82</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997</v>
      </c>
      <c r="E60" s="207"/>
      <c r="F60" s="207"/>
      <c r="G60" s="207"/>
      <c r="H60" s="207"/>
      <c r="I60" s="207"/>
      <c r="J60" s="208">
        <f>J83</f>
        <v>0</v>
      </c>
      <c r="K60" s="205"/>
      <c r="L60" s="209"/>
    </row>
    <row r="61" spans="1:47" s="14" customFormat="1" ht="19.899999999999999" hidden="1" customHeight="1">
      <c r="B61" s="210"/>
      <c r="C61" s="211"/>
      <c r="D61" s="212" t="s">
        <v>998</v>
      </c>
      <c r="E61" s="213"/>
      <c r="F61" s="213"/>
      <c r="G61" s="213"/>
      <c r="H61" s="213"/>
      <c r="I61" s="213"/>
      <c r="J61" s="214">
        <f>J84</f>
        <v>0</v>
      </c>
      <c r="K61" s="211"/>
      <c r="L61" s="215"/>
    </row>
    <row r="62" spans="1:47" s="13" customFormat="1" ht="24.95" hidden="1" customHeight="1">
      <c r="B62" s="204"/>
      <c r="C62" s="205"/>
      <c r="D62" s="206" t="s">
        <v>999</v>
      </c>
      <c r="E62" s="207"/>
      <c r="F62" s="207"/>
      <c r="G62" s="207"/>
      <c r="H62" s="207"/>
      <c r="I62" s="207"/>
      <c r="J62" s="208">
        <f>J89</f>
        <v>0</v>
      </c>
      <c r="K62" s="205"/>
      <c r="L62" s="209"/>
    </row>
    <row r="63" spans="1:47" s="2" customFormat="1" ht="21.75" hidden="1" customHeight="1">
      <c r="A63" s="34"/>
      <c r="B63" s="35"/>
      <c r="C63" s="36"/>
      <c r="D63" s="36"/>
      <c r="E63" s="36"/>
      <c r="F63" s="36"/>
      <c r="G63" s="36"/>
      <c r="H63" s="36"/>
      <c r="I63" s="36"/>
      <c r="J63" s="36"/>
      <c r="K63" s="36"/>
      <c r="L63" s="106"/>
      <c r="S63" s="34"/>
      <c r="T63" s="34"/>
      <c r="U63" s="34"/>
      <c r="V63" s="34"/>
      <c r="W63" s="34"/>
      <c r="X63" s="34"/>
      <c r="Y63" s="34"/>
      <c r="Z63" s="34"/>
      <c r="AA63" s="34"/>
      <c r="AB63" s="34"/>
      <c r="AC63" s="34"/>
      <c r="AD63" s="34"/>
      <c r="AE63" s="34"/>
    </row>
    <row r="64" spans="1:47" s="2" customFormat="1" ht="6.95" hidden="1" customHeight="1">
      <c r="A64" s="34"/>
      <c r="B64" s="47"/>
      <c r="C64" s="48"/>
      <c r="D64" s="48"/>
      <c r="E64" s="48"/>
      <c r="F64" s="48"/>
      <c r="G64" s="48"/>
      <c r="H64" s="48"/>
      <c r="I64" s="48"/>
      <c r="J64" s="48"/>
      <c r="K64" s="48"/>
      <c r="L64" s="106"/>
      <c r="S64" s="34"/>
      <c r="T64" s="34"/>
      <c r="U64" s="34"/>
      <c r="V64" s="34"/>
      <c r="W64" s="34"/>
      <c r="X64" s="34"/>
      <c r="Y64" s="34"/>
      <c r="Z64" s="34"/>
      <c r="AA64" s="34"/>
      <c r="AB64" s="34"/>
      <c r="AC64" s="34"/>
      <c r="AD64" s="34"/>
      <c r="AE64" s="34"/>
    </row>
    <row r="65" spans="1:31" ht="11.25" hidden="1"/>
    <row r="66" spans="1:31" ht="11.25" hidden="1"/>
    <row r="67" spans="1:31" ht="11.25" hidden="1"/>
    <row r="68" spans="1:31" s="2" customFormat="1" ht="6.95" customHeight="1">
      <c r="A68" s="34"/>
      <c r="B68" s="49"/>
      <c r="C68" s="50"/>
      <c r="D68" s="50"/>
      <c r="E68" s="50"/>
      <c r="F68" s="50"/>
      <c r="G68" s="50"/>
      <c r="H68" s="50"/>
      <c r="I68" s="50"/>
      <c r="J68" s="50"/>
      <c r="K68" s="50"/>
      <c r="L68" s="106"/>
      <c r="S68" s="34"/>
      <c r="T68" s="34"/>
      <c r="U68" s="34"/>
      <c r="V68" s="34"/>
      <c r="W68" s="34"/>
      <c r="X68" s="34"/>
      <c r="Y68" s="34"/>
      <c r="Z68" s="34"/>
      <c r="AA68" s="34"/>
      <c r="AB68" s="34"/>
      <c r="AC68" s="34"/>
      <c r="AD68" s="34"/>
      <c r="AE68" s="34"/>
    </row>
    <row r="69" spans="1:31" s="2" customFormat="1" ht="24.95" customHeight="1">
      <c r="A69" s="34"/>
      <c r="B69" s="35"/>
      <c r="C69" s="23" t="s">
        <v>122</v>
      </c>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6.95" customHeight="1">
      <c r="A70" s="34"/>
      <c r="B70" s="35"/>
      <c r="C70" s="36"/>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2" customHeight="1">
      <c r="A71" s="34"/>
      <c r="B71" s="35"/>
      <c r="C71" s="29" t="s">
        <v>16</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16.5" customHeight="1">
      <c r="A72" s="34"/>
      <c r="B72" s="35"/>
      <c r="C72" s="36"/>
      <c r="D72" s="36"/>
      <c r="E72" s="297" t="str">
        <f>E7</f>
        <v>Oprava trati v úseku Kunčice n. L. - Hostinné</v>
      </c>
      <c r="F72" s="298"/>
      <c r="G72" s="298"/>
      <c r="H72" s="298"/>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116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54" t="str">
        <f>E9</f>
        <v>MO - Materiál objednatele - NEOCEŇOVAT</v>
      </c>
      <c r="F74" s="299"/>
      <c r="G74" s="299"/>
      <c r="H74" s="299"/>
      <c r="I74" s="36"/>
      <c r="J74" s="36"/>
      <c r="K74" s="36"/>
      <c r="L74" s="106"/>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22</v>
      </c>
      <c r="D76" s="36"/>
      <c r="E76" s="36"/>
      <c r="F76" s="27" t="str">
        <f>F12</f>
        <v>TÚ Kunčice n. L. - Hostinné</v>
      </c>
      <c r="G76" s="36"/>
      <c r="H76" s="36"/>
      <c r="I76" s="29" t="s">
        <v>24</v>
      </c>
      <c r="J76" s="59" t="str">
        <f>IF(J12="","",J12)</f>
        <v>23. 12. 2022</v>
      </c>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5.2" customHeight="1">
      <c r="A78" s="34"/>
      <c r="B78" s="35"/>
      <c r="C78" s="29" t="s">
        <v>26</v>
      </c>
      <c r="D78" s="36"/>
      <c r="E78" s="36"/>
      <c r="F78" s="27" t="str">
        <f>E15</f>
        <v>Správa železnic, s.o.</v>
      </c>
      <c r="G78" s="36"/>
      <c r="H78" s="36"/>
      <c r="I78" s="29" t="s">
        <v>33</v>
      </c>
      <c r="J78" s="32" t="str">
        <f>E21</f>
        <v xml:space="preserve"> </v>
      </c>
      <c r="K78" s="36"/>
      <c r="L78" s="106"/>
      <c r="S78" s="34"/>
      <c r="T78" s="34"/>
      <c r="U78" s="34"/>
      <c r="V78" s="34"/>
      <c r="W78" s="34"/>
      <c r="X78" s="34"/>
      <c r="Y78" s="34"/>
      <c r="Z78" s="34"/>
      <c r="AA78" s="34"/>
      <c r="AB78" s="34"/>
      <c r="AC78" s="34"/>
      <c r="AD78" s="34"/>
      <c r="AE78" s="34"/>
    </row>
    <row r="79" spans="1:31" s="2" customFormat="1" ht="15.2" customHeight="1">
      <c r="A79" s="34"/>
      <c r="B79" s="35"/>
      <c r="C79" s="29" t="s">
        <v>31</v>
      </c>
      <c r="D79" s="36"/>
      <c r="E79" s="36"/>
      <c r="F79" s="27" t="str">
        <f>IF(E18="","",E18)</f>
        <v>Vyplň údaj</v>
      </c>
      <c r="G79" s="36"/>
      <c r="H79" s="36"/>
      <c r="I79" s="29" t="s">
        <v>36</v>
      </c>
      <c r="J79" s="32" t="str">
        <f>E24</f>
        <v>ST Hradec Králové</v>
      </c>
      <c r="K79" s="36"/>
      <c r="L79" s="106"/>
      <c r="S79" s="34"/>
      <c r="T79" s="34"/>
      <c r="U79" s="34"/>
      <c r="V79" s="34"/>
      <c r="W79" s="34"/>
      <c r="X79" s="34"/>
      <c r="Y79" s="34"/>
      <c r="Z79" s="34"/>
      <c r="AA79" s="34"/>
      <c r="AB79" s="34"/>
      <c r="AC79" s="34"/>
      <c r="AD79" s="34"/>
      <c r="AE79" s="34"/>
    </row>
    <row r="80" spans="1:31" s="2" customFormat="1" ht="10.3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9" customFormat="1" ht="29.25" customHeight="1">
      <c r="A81" s="134"/>
      <c r="B81" s="135"/>
      <c r="C81" s="136" t="s">
        <v>123</v>
      </c>
      <c r="D81" s="137" t="s">
        <v>59</v>
      </c>
      <c r="E81" s="137" t="s">
        <v>55</v>
      </c>
      <c r="F81" s="137" t="s">
        <v>56</v>
      </c>
      <c r="G81" s="137" t="s">
        <v>124</v>
      </c>
      <c r="H81" s="137" t="s">
        <v>125</v>
      </c>
      <c r="I81" s="137" t="s">
        <v>126</v>
      </c>
      <c r="J81" s="137" t="s">
        <v>120</v>
      </c>
      <c r="K81" s="138" t="s">
        <v>127</v>
      </c>
      <c r="L81" s="139"/>
      <c r="M81" s="68" t="s">
        <v>28</v>
      </c>
      <c r="N81" s="69" t="s">
        <v>44</v>
      </c>
      <c r="O81" s="69" t="s">
        <v>128</v>
      </c>
      <c r="P81" s="69" t="s">
        <v>129</v>
      </c>
      <c r="Q81" s="69" t="s">
        <v>130</v>
      </c>
      <c r="R81" s="69" t="s">
        <v>131</v>
      </c>
      <c r="S81" s="69" t="s">
        <v>132</v>
      </c>
      <c r="T81" s="70" t="s">
        <v>133</v>
      </c>
      <c r="U81" s="134"/>
      <c r="V81" s="134"/>
      <c r="W81" s="134"/>
      <c r="X81" s="134"/>
      <c r="Y81" s="134"/>
      <c r="Z81" s="134"/>
      <c r="AA81" s="134"/>
      <c r="AB81" s="134"/>
      <c r="AC81" s="134"/>
      <c r="AD81" s="134"/>
      <c r="AE81" s="134"/>
    </row>
    <row r="82" spans="1:65" s="2" customFormat="1" ht="22.9" customHeight="1">
      <c r="A82" s="34"/>
      <c r="B82" s="35"/>
      <c r="C82" s="75" t="s">
        <v>134</v>
      </c>
      <c r="D82" s="36"/>
      <c r="E82" s="36"/>
      <c r="F82" s="36"/>
      <c r="G82" s="36"/>
      <c r="H82" s="36"/>
      <c r="I82" s="36"/>
      <c r="J82" s="140">
        <f>BK82</f>
        <v>0</v>
      </c>
      <c r="K82" s="36"/>
      <c r="L82" s="39"/>
      <c r="M82" s="71"/>
      <c r="N82" s="141"/>
      <c r="O82" s="72"/>
      <c r="P82" s="142">
        <f>P83+P89</f>
        <v>0</v>
      </c>
      <c r="Q82" s="72"/>
      <c r="R82" s="142">
        <f>R83+R89</f>
        <v>0</v>
      </c>
      <c r="S82" s="72"/>
      <c r="T82" s="143">
        <f>T83+T89</f>
        <v>0</v>
      </c>
      <c r="U82" s="34"/>
      <c r="V82" s="34"/>
      <c r="W82" s="34"/>
      <c r="X82" s="34"/>
      <c r="Y82" s="34"/>
      <c r="Z82" s="34"/>
      <c r="AA82" s="34"/>
      <c r="AB82" s="34"/>
      <c r="AC82" s="34"/>
      <c r="AD82" s="34"/>
      <c r="AE82" s="34"/>
      <c r="AT82" s="17" t="s">
        <v>73</v>
      </c>
      <c r="AU82" s="17" t="s">
        <v>121</v>
      </c>
      <c r="BK82" s="144">
        <f>BK83+BK89</f>
        <v>0</v>
      </c>
    </row>
    <row r="83" spans="1:65" s="15" customFormat="1" ht="25.9" customHeight="1">
      <c r="B83" s="216"/>
      <c r="C83" s="217"/>
      <c r="D83" s="218" t="s">
        <v>73</v>
      </c>
      <c r="E83" s="219" t="s">
        <v>1000</v>
      </c>
      <c r="F83" s="219" t="s">
        <v>1001</v>
      </c>
      <c r="G83" s="217"/>
      <c r="H83" s="217"/>
      <c r="I83" s="220"/>
      <c r="J83" s="221">
        <f>BK83</f>
        <v>0</v>
      </c>
      <c r="K83" s="217"/>
      <c r="L83" s="222"/>
      <c r="M83" s="223"/>
      <c r="N83" s="224"/>
      <c r="O83" s="224"/>
      <c r="P83" s="225">
        <f>P84</f>
        <v>0</v>
      </c>
      <c r="Q83" s="224"/>
      <c r="R83" s="225">
        <f>R84</f>
        <v>0</v>
      </c>
      <c r="S83" s="224"/>
      <c r="T83" s="226">
        <f>T84</f>
        <v>0</v>
      </c>
      <c r="AR83" s="227" t="s">
        <v>82</v>
      </c>
      <c r="AT83" s="228" t="s">
        <v>73</v>
      </c>
      <c r="AU83" s="228" t="s">
        <v>74</v>
      </c>
      <c r="AY83" s="227" t="s">
        <v>141</v>
      </c>
      <c r="BK83" s="229">
        <f>BK84</f>
        <v>0</v>
      </c>
    </row>
    <row r="84" spans="1:65" s="15" customFormat="1" ht="22.9" customHeight="1">
      <c r="B84" s="216"/>
      <c r="C84" s="217"/>
      <c r="D84" s="218" t="s">
        <v>73</v>
      </c>
      <c r="E84" s="230" t="s">
        <v>463</v>
      </c>
      <c r="F84" s="230" t="s">
        <v>1002</v>
      </c>
      <c r="G84" s="217"/>
      <c r="H84" s="217"/>
      <c r="I84" s="220"/>
      <c r="J84" s="231">
        <f>BK84</f>
        <v>0</v>
      </c>
      <c r="K84" s="217"/>
      <c r="L84" s="222"/>
      <c r="M84" s="223"/>
      <c r="N84" s="224"/>
      <c r="O84" s="224"/>
      <c r="P84" s="225">
        <f>SUM(P85:P88)</f>
        <v>0</v>
      </c>
      <c r="Q84" s="224"/>
      <c r="R84" s="225">
        <f>SUM(R85:R88)</f>
        <v>0</v>
      </c>
      <c r="S84" s="224"/>
      <c r="T84" s="226">
        <f>SUM(T85:T88)</f>
        <v>0</v>
      </c>
      <c r="AR84" s="227" t="s">
        <v>82</v>
      </c>
      <c r="AT84" s="228" t="s">
        <v>73</v>
      </c>
      <c r="AU84" s="228" t="s">
        <v>82</v>
      </c>
      <c r="AY84" s="227" t="s">
        <v>141</v>
      </c>
      <c r="BK84" s="229">
        <f>SUM(BK85:BK88)</f>
        <v>0</v>
      </c>
    </row>
    <row r="85" spans="1:65" s="2" customFormat="1" ht="16.5" customHeight="1">
      <c r="A85" s="34"/>
      <c r="B85" s="35"/>
      <c r="C85" s="191" t="s">
        <v>82</v>
      </c>
      <c r="D85" s="191" t="s">
        <v>146</v>
      </c>
      <c r="E85" s="192" t="s">
        <v>1003</v>
      </c>
      <c r="F85" s="193" t="s">
        <v>1004</v>
      </c>
      <c r="G85" s="194" t="s">
        <v>138</v>
      </c>
      <c r="H85" s="195">
        <v>18</v>
      </c>
      <c r="I85" s="196"/>
      <c r="J85" s="197">
        <f>ROUND(I85*H85,2)</f>
        <v>0</v>
      </c>
      <c r="K85" s="193" t="s">
        <v>28</v>
      </c>
      <c r="L85" s="198"/>
      <c r="M85" s="199" t="s">
        <v>28</v>
      </c>
      <c r="N85" s="200" t="s">
        <v>45</v>
      </c>
      <c r="O85" s="64"/>
      <c r="P85" s="154">
        <f>O85*H85</f>
        <v>0</v>
      </c>
      <c r="Q85" s="154">
        <v>0</v>
      </c>
      <c r="R85" s="154">
        <f>Q85*H85</f>
        <v>0</v>
      </c>
      <c r="S85" s="154">
        <v>0</v>
      </c>
      <c r="T85" s="155">
        <f>S85*H85</f>
        <v>0</v>
      </c>
      <c r="U85" s="34"/>
      <c r="V85" s="34"/>
      <c r="W85" s="34"/>
      <c r="X85" s="34"/>
      <c r="Y85" s="34"/>
      <c r="Z85" s="34"/>
      <c r="AA85" s="34"/>
      <c r="AB85" s="34"/>
      <c r="AC85" s="34"/>
      <c r="AD85" s="34"/>
      <c r="AE85" s="34"/>
      <c r="AR85" s="156" t="s">
        <v>149</v>
      </c>
      <c r="AT85" s="156" t="s">
        <v>146</v>
      </c>
      <c r="AU85" s="156" t="s">
        <v>84</v>
      </c>
      <c r="AY85" s="17" t="s">
        <v>141</v>
      </c>
      <c r="BE85" s="157">
        <f>IF(N85="základní",J85,0)</f>
        <v>0</v>
      </c>
      <c r="BF85" s="157">
        <f>IF(N85="snížená",J85,0)</f>
        <v>0</v>
      </c>
      <c r="BG85" s="157">
        <f>IF(N85="zákl. přenesená",J85,0)</f>
        <v>0</v>
      </c>
      <c r="BH85" s="157">
        <f>IF(N85="sníž. přenesená",J85,0)</f>
        <v>0</v>
      </c>
      <c r="BI85" s="157">
        <f>IF(N85="nulová",J85,0)</f>
        <v>0</v>
      </c>
      <c r="BJ85" s="17" t="s">
        <v>82</v>
      </c>
      <c r="BK85" s="157">
        <f>ROUND(I85*H85,2)</f>
        <v>0</v>
      </c>
      <c r="BL85" s="17" t="s">
        <v>140</v>
      </c>
      <c r="BM85" s="156" t="s">
        <v>164</v>
      </c>
    </row>
    <row r="86" spans="1:65" s="11" customFormat="1" ht="11.25">
      <c r="B86" s="169"/>
      <c r="C86" s="170"/>
      <c r="D86" s="160" t="s">
        <v>142</v>
      </c>
      <c r="E86" s="171" t="s">
        <v>28</v>
      </c>
      <c r="F86" s="172" t="s">
        <v>1005</v>
      </c>
      <c r="G86" s="170"/>
      <c r="H86" s="173">
        <v>9</v>
      </c>
      <c r="I86" s="174"/>
      <c r="J86" s="170"/>
      <c r="K86" s="170"/>
      <c r="L86" s="175"/>
      <c r="M86" s="176"/>
      <c r="N86" s="177"/>
      <c r="O86" s="177"/>
      <c r="P86" s="177"/>
      <c r="Q86" s="177"/>
      <c r="R86" s="177"/>
      <c r="S86" s="177"/>
      <c r="T86" s="178"/>
      <c r="AT86" s="179" t="s">
        <v>142</v>
      </c>
      <c r="AU86" s="179" t="s">
        <v>84</v>
      </c>
      <c r="AV86" s="11" t="s">
        <v>84</v>
      </c>
      <c r="AW86" s="11" t="s">
        <v>35</v>
      </c>
      <c r="AX86" s="11" t="s">
        <v>74</v>
      </c>
      <c r="AY86" s="179" t="s">
        <v>141</v>
      </c>
    </row>
    <row r="87" spans="1:65" s="11" customFormat="1" ht="11.25">
      <c r="B87" s="169"/>
      <c r="C87" s="170"/>
      <c r="D87" s="160" t="s">
        <v>142</v>
      </c>
      <c r="E87" s="171" t="s">
        <v>28</v>
      </c>
      <c r="F87" s="172" t="s">
        <v>1006</v>
      </c>
      <c r="G87" s="170"/>
      <c r="H87" s="173">
        <v>9</v>
      </c>
      <c r="I87" s="174"/>
      <c r="J87" s="170"/>
      <c r="K87" s="170"/>
      <c r="L87" s="175"/>
      <c r="M87" s="176"/>
      <c r="N87" s="177"/>
      <c r="O87" s="177"/>
      <c r="P87" s="177"/>
      <c r="Q87" s="177"/>
      <c r="R87" s="177"/>
      <c r="S87" s="177"/>
      <c r="T87" s="178"/>
      <c r="AT87" s="179" t="s">
        <v>142</v>
      </c>
      <c r="AU87" s="179" t="s">
        <v>84</v>
      </c>
      <c r="AV87" s="11" t="s">
        <v>84</v>
      </c>
      <c r="AW87" s="11" t="s">
        <v>35</v>
      </c>
      <c r="AX87" s="11" t="s">
        <v>74</v>
      </c>
      <c r="AY87" s="179" t="s">
        <v>141</v>
      </c>
    </row>
    <row r="88" spans="1:65" s="12" customFormat="1" ht="11.25">
      <c r="B88" s="180"/>
      <c r="C88" s="181"/>
      <c r="D88" s="160" t="s">
        <v>142</v>
      </c>
      <c r="E88" s="182" t="s">
        <v>28</v>
      </c>
      <c r="F88" s="183" t="s">
        <v>145</v>
      </c>
      <c r="G88" s="181"/>
      <c r="H88" s="184">
        <v>18</v>
      </c>
      <c r="I88" s="185"/>
      <c r="J88" s="181"/>
      <c r="K88" s="181"/>
      <c r="L88" s="186"/>
      <c r="M88" s="187"/>
      <c r="N88" s="188"/>
      <c r="O88" s="188"/>
      <c r="P88" s="188"/>
      <c r="Q88" s="188"/>
      <c r="R88" s="188"/>
      <c r="S88" s="188"/>
      <c r="T88" s="189"/>
      <c r="AT88" s="190" t="s">
        <v>142</v>
      </c>
      <c r="AU88" s="190" t="s">
        <v>84</v>
      </c>
      <c r="AV88" s="12" t="s">
        <v>140</v>
      </c>
      <c r="AW88" s="12" t="s">
        <v>35</v>
      </c>
      <c r="AX88" s="12" t="s">
        <v>82</v>
      </c>
      <c r="AY88" s="190" t="s">
        <v>141</v>
      </c>
    </row>
    <row r="89" spans="1:65" s="15" customFormat="1" ht="25.9" customHeight="1">
      <c r="B89" s="216"/>
      <c r="C89" s="217"/>
      <c r="D89" s="218" t="s">
        <v>73</v>
      </c>
      <c r="E89" s="219" t="s">
        <v>1007</v>
      </c>
      <c r="F89" s="219" t="s">
        <v>1008</v>
      </c>
      <c r="G89" s="217"/>
      <c r="H89" s="217"/>
      <c r="I89" s="220"/>
      <c r="J89" s="221">
        <f>BK89</f>
        <v>0</v>
      </c>
      <c r="K89" s="217"/>
      <c r="L89" s="222"/>
      <c r="M89" s="223"/>
      <c r="N89" s="224"/>
      <c r="O89" s="224"/>
      <c r="P89" s="225">
        <f>SUM(P90:P91)</f>
        <v>0</v>
      </c>
      <c r="Q89" s="224"/>
      <c r="R89" s="225">
        <f>SUM(R90:R91)</f>
        <v>0</v>
      </c>
      <c r="S89" s="224"/>
      <c r="T89" s="226">
        <f>SUM(T90:T91)</f>
        <v>0</v>
      </c>
      <c r="AR89" s="227" t="s">
        <v>82</v>
      </c>
      <c r="AT89" s="228" t="s">
        <v>73</v>
      </c>
      <c r="AU89" s="228" t="s">
        <v>74</v>
      </c>
      <c r="AY89" s="227" t="s">
        <v>141</v>
      </c>
      <c r="BK89" s="229">
        <f>SUM(BK90:BK91)</f>
        <v>0</v>
      </c>
    </row>
    <row r="90" spans="1:65" s="2" customFormat="1" ht="21.75" customHeight="1">
      <c r="A90" s="34"/>
      <c r="B90" s="35"/>
      <c r="C90" s="191" t="s">
        <v>84</v>
      </c>
      <c r="D90" s="191" t="s">
        <v>146</v>
      </c>
      <c r="E90" s="192" t="s">
        <v>1009</v>
      </c>
      <c r="F90" s="193" t="s">
        <v>1010</v>
      </c>
      <c r="G90" s="194" t="s">
        <v>138</v>
      </c>
      <c r="H90" s="195">
        <v>20</v>
      </c>
      <c r="I90" s="196"/>
      <c r="J90" s="197">
        <f>ROUND(I90*H90,2)</f>
        <v>0</v>
      </c>
      <c r="K90" s="193" t="s">
        <v>139</v>
      </c>
      <c r="L90" s="198"/>
      <c r="M90" s="199" t="s">
        <v>28</v>
      </c>
      <c r="N90" s="200" t="s">
        <v>45</v>
      </c>
      <c r="O90" s="64"/>
      <c r="P90" s="154">
        <f>O90*H90</f>
        <v>0</v>
      </c>
      <c r="Q90" s="154">
        <v>0</v>
      </c>
      <c r="R90" s="154">
        <f>Q90*H90</f>
        <v>0</v>
      </c>
      <c r="S90" s="154">
        <v>0</v>
      </c>
      <c r="T90" s="155">
        <f>S90*H90</f>
        <v>0</v>
      </c>
      <c r="U90" s="34"/>
      <c r="V90" s="34"/>
      <c r="W90" s="34"/>
      <c r="X90" s="34"/>
      <c r="Y90" s="34"/>
      <c r="Z90" s="34"/>
      <c r="AA90" s="34"/>
      <c r="AB90" s="34"/>
      <c r="AC90" s="34"/>
      <c r="AD90" s="34"/>
      <c r="AE90" s="34"/>
      <c r="AR90" s="156" t="s">
        <v>149</v>
      </c>
      <c r="AT90" s="156" t="s">
        <v>146</v>
      </c>
      <c r="AU90" s="156" t="s">
        <v>82</v>
      </c>
      <c r="AY90" s="17" t="s">
        <v>141</v>
      </c>
      <c r="BE90" s="157">
        <f>IF(N90="základní",J90,0)</f>
        <v>0</v>
      </c>
      <c r="BF90" s="157">
        <f>IF(N90="snížená",J90,0)</f>
        <v>0</v>
      </c>
      <c r="BG90" s="157">
        <f>IF(N90="zákl. přenesená",J90,0)</f>
        <v>0</v>
      </c>
      <c r="BH90" s="157">
        <f>IF(N90="sníž. přenesená",J90,0)</f>
        <v>0</v>
      </c>
      <c r="BI90" s="157">
        <f>IF(N90="nulová",J90,0)</f>
        <v>0</v>
      </c>
      <c r="BJ90" s="17" t="s">
        <v>82</v>
      </c>
      <c r="BK90" s="157">
        <f>ROUND(I90*H90,2)</f>
        <v>0</v>
      </c>
      <c r="BL90" s="17" t="s">
        <v>140</v>
      </c>
      <c r="BM90" s="156" t="s">
        <v>1011</v>
      </c>
    </row>
    <row r="91" spans="1:65" s="11" customFormat="1" ht="11.25">
      <c r="B91" s="169"/>
      <c r="C91" s="170"/>
      <c r="D91" s="160" t="s">
        <v>142</v>
      </c>
      <c r="E91" s="171" t="s">
        <v>28</v>
      </c>
      <c r="F91" s="172" t="s">
        <v>1012</v>
      </c>
      <c r="G91" s="170"/>
      <c r="H91" s="173">
        <v>20</v>
      </c>
      <c r="I91" s="174"/>
      <c r="J91" s="170"/>
      <c r="K91" s="170"/>
      <c r="L91" s="175"/>
      <c r="M91" s="201"/>
      <c r="N91" s="202"/>
      <c r="O91" s="202"/>
      <c r="P91" s="202"/>
      <c r="Q91" s="202"/>
      <c r="R91" s="202"/>
      <c r="S91" s="202"/>
      <c r="T91" s="203"/>
      <c r="AT91" s="179" t="s">
        <v>142</v>
      </c>
      <c r="AU91" s="179" t="s">
        <v>82</v>
      </c>
      <c r="AV91" s="11" t="s">
        <v>84</v>
      </c>
      <c r="AW91" s="11" t="s">
        <v>35</v>
      </c>
      <c r="AX91" s="11" t="s">
        <v>82</v>
      </c>
      <c r="AY91" s="179" t="s">
        <v>141</v>
      </c>
    </row>
    <row r="92" spans="1:65" s="2" customFormat="1" ht="6.95" customHeight="1">
      <c r="A92" s="34"/>
      <c r="B92" s="47"/>
      <c r="C92" s="48"/>
      <c r="D92" s="48"/>
      <c r="E92" s="48"/>
      <c r="F92" s="48"/>
      <c r="G92" s="48"/>
      <c r="H92" s="48"/>
      <c r="I92" s="48"/>
      <c r="J92" s="48"/>
      <c r="K92" s="48"/>
      <c r="L92" s="39"/>
      <c r="M92" s="34"/>
      <c r="O92" s="34"/>
      <c r="P92" s="34"/>
      <c r="Q92" s="34"/>
      <c r="R92" s="34"/>
      <c r="S92" s="34"/>
      <c r="T92" s="34"/>
      <c r="U92" s="34"/>
      <c r="V92" s="34"/>
      <c r="W92" s="34"/>
      <c r="X92" s="34"/>
      <c r="Y92" s="34"/>
      <c r="Z92" s="34"/>
      <c r="AA92" s="34"/>
      <c r="AB92" s="34"/>
      <c r="AC92" s="34"/>
      <c r="AD92" s="34"/>
      <c r="AE92" s="34"/>
    </row>
  </sheetData>
  <sheetProtection algorithmName="SHA-512" hashValue="B2OmT6yYFMlIXdivl3elvm6OKM6xq/5gFiDXg3XfpiwpZxN7/4QTU7/cYFuXvtZ8lfvrlGpVf3Tn6eLsWSTbFQ==" saltValue="oPYp+nQprZ9sEG8NJk0/PJPb+N//4l0l6DgwyVQMHaWdMeFKgRV7YOE2UuIdBY6jqwgT3Sj9KBa0gvxwZWGT0A==" spinCount="100000" sheet="1" objects="1" scenarios="1" formatColumns="0" formatRows="0" autoFilter="0"/>
  <autoFilter ref="C81:K91"/>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114</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1013</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ROUND(J80,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ROUND((SUM(BE80:BE98)),  2)</f>
        <v>0</v>
      </c>
      <c r="G33" s="34"/>
      <c r="H33" s="34"/>
      <c r="I33" s="118">
        <v>0.21</v>
      </c>
      <c r="J33" s="117">
        <f>ROUND(((SUM(BE80:BE98))*I33),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ROUND((SUM(BF80:BF98)),  2)</f>
        <v>0</v>
      </c>
      <c r="G34" s="34"/>
      <c r="H34" s="34"/>
      <c r="I34" s="118">
        <v>0.15</v>
      </c>
      <c r="J34" s="117">
        <f>ROUND(((SUM(BF80:BF98))*I34),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ROUND((SUM(BG80:BG98)),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ROUND((SUM(BH80:BH98)),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ROUND((SUM(BI80:BI98)),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VON - Vedlejší a ostatní náklady</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J80</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380</v>
      </c>
      <c r="E60" s="207"/>
      <c r="F60" s="207"/>
      <c r="G60" s="207"/>
      <c r="H60" s="207"/>
      <c r="I60" s="207"/>
      <c r="J60" s="208">
        <f>J89</f>
        <v>0</v>
      </c>
      <c r="K60" s="205"/>
      <c r="L60" s="209"/>
    </row>
    <row r="61" spans="1:47" s="2" customFormat="1" ht="21.75" hidden="1" customHeight="1">
      <c r="A61" s="34"/>
      <c r="B61" s="35"/>
      <c r="C61" s="36"/>
      <c r="D61" s="36"/>
      <c r="E61" s="36"/>
      <c r="F61" s="36"/>
      <c r="G61" s="36"/>
      <c r="H61" s="36"/>
      <c r="I61" s="36"/>
      <c r="J61" s="36"/>
      <c r="K61" s="36"/>
      <c r="L61" s="106"/>
      <c r="S61" s="34"/>
      <c r="T61" s="34"/>
      <c r="U61" s="34"/>
      <c r="V61" s="34"/>
      <c r="W61" s="34"/>
      <c r="X61" s="34"/>
      <c r="Y61" s="34"/>
      <c r="Z61" s="34"/>
      <c r="AA61" s="34"/>
      <c r="AB61" s="34"/>
      <c r="AC61" s="34"/>
      <c r="AD61" s="34"/>
      <c r="AE61" s="34"/>
    </row>
    <row r="62" spans="1:47" s="2" customFormat="1" ht="6.95" hidden="1" customHeight="1">
      <c r="A62" s="34"/>
      <c r="B62" s="47"/>
      <c r="C62" s="48"/>
      <c r="D62" s="48"/>
      <c r="E62" s="48"/>
      <c r="F62" s="48"/>
      <c r="G62" s="48"/>
      <c r="H62" s="48"/>
      <c r="I62" s="48"/>
      <c r="J62" s="48"/>
      <c r="K62" s="48"/>
      <c r="L62" s="106"/>
      <c r="S62" s="34"/>
      <c r="T62" s="34"/>
      <c r="U62" s="34"/>
      <c r="V62" s="34"/>
      <c r="W62" s="34"/>
      <c r="X62" s="34"/>
      <c r="Y62" s="34"/>
      <c r="Z62" s="34"/>
      <c r="AA62" s="34"/>
      <c r="AB62" s="34"/>
      <c r="AC62" s="34"/>
      <c r="AD62" s="34"/>
      <c r="AE62" s="34"/>
    </row>
    <row r="63" spans="1:47" ht="11.25" hidden="1"/>
    <row r="64" spans="1:47" ht="11.25" hidden="1"/>
    <row r="65" spans="1:63" ht="11.25" hidden="1"/>
    <row r="66" spans="1:63" s="2" customFormat="1" ht="6.95" customHeight="1">
      <c r="A66" s="34"/>
      <c r="B66" s="49"/>
      <c r="C66" s="50"/>
      <c r="D66" s="50"/>
      <c r="E66" s="50"/>
      <c r="F66" s="50"/>
      <c r="G66" s="50"/>
      <c r="H66" s="50"/>
      <c r="I66" s="50"/>
      <c r="J66" s="50"/>
      <c r="K66" s="50"/>
      <c r="L66" s="106"/>
      <c r="S66" s="34"/>
      <c r="T66" s="34"/>
      <c r="U66" s="34"/>
      <c r="V66" s="34"/>
      <c r="W66" s="34"/>
      <c r="X66" s="34"/>
      <c r="Y66" s="34"/>
      <c r="Z66" s="34"/>
      <c r="AA66" s="34"/>
      <c r="AB66" s="34"/>
      <c r="AC66" s="34"/>
      <c r="AD66" s="34"/>
      <c r="AE66" s="34"/>
    </row>
    <row r="67" spans="1:63" s="2" customFormat="1" ht="24.95" customHeight="1">
      <c r="A67" s="34"/>
      <c r="B67" s="35"/>
      <c r="C67" s="23" t="s">
        <v>122</v>
      </c>
      <c r="D67" s="36"/>
      <c r="E67" s="36"/>
      <c r="F67" s="36"/>
      <c r="G67" s="36"/>
      <c r="H67" s="36"/>
      <c r="I67" s="36"/>
      <c r="J67" s="36"/>
      <c r="K67" s="36"/>
      <c r="L67" s="106"/>
      <c r="S67" s="34"/>
      <c r="T67" s="34"/>
      <c r="U67" s="34"/>
      <c r="V67" s="34"/>
      <c r="W67" s="34"/>
      <c r="X67" s="34"/>
      <c r="Y67" s="34"/>
      <c r="Z67" s="34"/>
      <c r="AA67" s="34"/>
      <c r="AB67" s="34"/>
      <c r="AC67" s="34"/>
      <c r="AD67" s="34"/>
      <c r="AE67" s="34"/>
    </row>
    <row r="68" spans="1:63" s="2" customFormat="1" ht="6.95" customHeight="1">
      <c r="A68" s="34"/>
      <c r="B68" s="35"/>
      <c r="C68" s="36"/>
      <c r="D68" s="36"/>
      <c r="E68" s="36"/>
      <c r="F68" s="36"/>
      <c r="G68" s="36"/>
      <c r="H68" s="36"/>
      <c r="I68" s="36"/>
      <c r="J68" s="36"/>
      <c r="K68" s="36"/>
      <c r="L68" s="106"/>
      <c r="S68" s="34"/>
      <c r="T68" s="34"/>
      <c r="U68" s="34"/>
      <c r="V68" s="34"/>
      <c r="W68" s="34"/>
      <c r="X68" s="34"/>
      <c r="Y68" s="34"/>
      <c r="Z68" s="34"/>
      <c r="AA68" s="34"/>
      <c r="AB68" s="34"/>
      <c r="AC68" s="34"/>
      <c r="AD68" s="34"/>
      <c r="AE68" s="34"/>
    </row>
    <row r="69" spans="1:63" s="2" customFormat="1" ht="12" customHeight="1">
      <c r="A69" s="34"/>
      <c r="B69" s="35"/>
      <c r="C69" s="29" t="s">
        <v>16</v>
      </c>
      <c r="D69" s="36"/>
      <c r="E69" s="36"/>
      <c r="F69" s="36"/>
      <c r="G69" s="36"/>
      <c r="H69" s="36"/>
      <c r="I69" s="36"/>
      <c r="J69" s="36"/>
      <c r="K69" s="36"/>
      <c r="L69" s="106"/>
      <c r="S69" s="34"/>
      <c r="T69" s="34"/>
      <c r="U69" s="34"/>
      <c r="V69" s="34"/>
      <c r="W69" s="34"/>
      <c r="X69" s="34"/>
      <c r="Y69" s="34"/>
      <c r="Z69" s="34"/>
      <c r="AA69" s="34"/>
      <c r="AB69" s="34"/>
      <c r="AC69" s="34"/>
      <c r="AD69" s="34"/>
      <c r="AE69" s="34"/>
    </row>
    <row r="70" spans="1:63" s="2" customFormat="1" ht="16.5" customHeight="1">
      <c r="A70" s="34"/>
      <c r="B70" s="35"/>
      <c r="C70" s="36"/>
      <c r="D70" s="36"/>
      <c r="E70" s="297" t="str">
        <f>E7</f>
        <v>Oprava trati v úseku Kunčice n. L. - Hostinné</v>
      </c>
      <c r="F70" s="298"/>
      <c r="G70" s="298"/>
      <c r="H70" s="298"/>
      <c r="I70" s="36"/>
      <c r="J70" s="36"/>
      <c r="K70" s="36"/>
      <c r="L70" s="106"/>
      <c r="S70" s="34"/>
      <c r="T70" s="34"/>
      <c r="U70" s="34"/>
      <c r="V70" s="34"/>
      <c r="W70" s="34"/>
      <c r="X70" s="34"/>
      <c r="Y70" s="34"/>
      <c r="Z70" s="34"/>
      <c r="AA70" s="34"/>
      <c r="AB70" s="34"/>
      <c r="AC70" s="34"/>
      <c r="AD70" s="34"/>
      <c r="AE70" s="34"/>
    </row>
    <row r="71" spans="1:63" s="2" customFormat="1" ht="12" customHeight="1">
      <c r="A71" s="34"/>
      <c r="B71" s="35"/>
      <c r="C71" s="29" t="s">
        <v>116</v>
      </c>
      <c r="D71" s="36"/>
      <c r="E71" s="36"/>
      <c r="F71" s="36"/>
      <c r="G71" s="36"/>
      <c r="H71" s="36"/>
      <c r="I71" s="36"/>
      <c r="J71" s="36"/>
      <c r="K71" s="36"/>
      <c r="L71" s="106"/>
      <c r="S71" s="34"/>
      <c r="T71" s="34"/>
      <c r="U71" s="34"/>
      <c r="V71" s="34"/>
      <c r="W71" s="34"/>
      <c r="X71" s="34"/>
      <c r="Y71" s="34"/>
      <c r="Z71" s="34"/>
      <c r="AA71" s="34"/>
      <c r="AB71" s="34"/>
      <c r="AC71" s="34"/>
      <c r="AD71" s="34"/>
      <c r="AE71" s="34"/>
    </row>
    <row r="72" spans="1:63" s="2" customFormat="1" ht="16.5" customHeight="1">
      <c r="A72" s="34"/>
      <c r="B72" s="35"/>
      <c r="C72" s="36"/>
      <c r="D72" s="36"/>
      <c r="E72" s="254" t="str">
        <f>E9</f>
        <v>VON - Vedlejší a ostatní náklady</v>
      </c>
      <c r="F72" s="299"/>
      <c r="G72" s="299"/>
      <c r="H72" s="299"/>
      <c r="I72" s="36"/>
      <c r="J72" s="36"/>
      <c r="K72" s="36"/>
      <c r="L72" s="106"/>
      <c r="S72" s="34"/>
      <c r="T72" s="34"/>
      <c r="U72" s="34"/>
      <c r="V72" s="34"/>
      <c r="W72" s="34"/>
      <c r="X72" s="34"/>
      <c r="Y72" s="34"/>
      <c r="Z72" s="34"/>
      <c r="AA72" s="34"/>
      <c r="AB72" s="34"/>
      <c r="AC72" s="34"/>
      <c r="AD72" s="34"/>
      <c r="AE72" s="34"/>
    </row>
    <row r="73" spans="1:63"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63" s="2" customFormat="1" ht="12" customHeight="1">
      <c r="A74" s="34"/>
      <c r="B74" s="35"/>
      <c r="C74" s="29" t="s">
        <v>22</v>
      </c>
      <c r="D74" s="36"/>
      <c r="E74" s="36"/>
      <c r="F74" s="27" t="str">
        <f>F12</f>
        <v>TÚ Kunčice n. L. - Hostinné</v>
      </c>
      <c r="G74" s="36"/>
      <c r="H74" s="36"/>
      <c r="I74" s="29" t="s">
        <v>24</v>
      </c>
      <c r="J74" s="59" t="str">
        <f>IF(J12="","",J12)</f>
        <v>23. 12. 2022</v>
      </c>
      <c r="K74" s="36"/>
      <c r="L74" s="106"/>
      <c r="S74" s="34"/>
      <c r="T74" s="34"/>
      <c r="U74" s="34"/>
      <c r="V74" s="34"/>
      <c r="W74" s="34"/>
      <c r="X74" s="34"/>
      <c r="Y74" s="34"/>
      <c r="Z74" s="34"/>
      <c r="AA74" s="34"/>
      <c r="AB74" s="34"/>
      <c r="AC74" s="34"/>
      <c r="AD74" s="34"/>
      <c r="AE74" s="34"/>
    </row>
    <row r="75" spans="1:63"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63" s="2" customFormat="1" ht="15.2" customHeight="1">
      <c r="A76" s="34"/>
      <c r="B76" s="35"/>
      <c r="C76" s="29" t="s">
        <v>26</v>
      </c>
      <c r="D76" s="36"/>
      <c r="E76" s="36"/>
      <c r="F76" s="27" t="str">
        <f>E15</f>
        <v>Správa železnic, s.o.</v>
      </c>
      <c r="G76" s="36"/>
      <c r="H76" s="36"/>
      <c r="I76" s="29" t="s">
        <v>33</v>
      </c>
      <c r="J76" s="32" t="str">
        <f>E21</f>
        <v xml:space="preserve"> </v>
      </c>
      <c r="K76" s="36"/>
      <c r="L76" s="106"/>
      <c r="S76" s="34"/>
      <c r="T76" s="34"/>
      <c r="U76" s="34"/>
      <c r="V76" s="34"/>
      <c r="W76" s="34"/>
      <c r="X76" s="34"/>
      <c r="Y76" s="34"/>
      <c r="Z76" s="34"/>
      <c r="AA76" s="34"/>
      <c r="AB76" s="34"/>
      <c r="AC76" s="34"/>
      <c r="AD76" s="34"/>
      <c r="AE76" s="34"/>
    </row>
    <row r="77" spans="1:63" s="2" customFormat="1" ht="15.2" customHeight="1">
      <c r="A77" s="34"/>
      <c r="B77" s="35"/>
      <c r="C77" s="29" t="s">
        <v>31</v>
      </c>
      <c r="D77" s="36"/>
      <c r="E77" s="36"/>
      <c r="F77" s="27" t="str">
        <f>IF(E18="","",E18)</f>
        <v>Vyplň údaj</v>
      </c>
      <c r="G77" s="36"/>
      <c r="H77" s="36"/>
      <c r="I77" s="29" t="s">
        <v>36</v>
      </c>
      <c r="J77" s="32" t="str">
        <f>E24</f>
        <v>ST Hradec Králové</v>
      </c>
      <c r="K77" s="36"/>
      <c r="L77" s="106"/>
      <c r="S77" s="34"/>
      <c r="T77" s="34"/>
      <c r="U77" s="34"/>
      <c r="V77" s="34"/>
      <c r="W77" s="34"/>
      <c r="X77" s="34"/>
      <c r="Y77" s="34"/>
      <c r="Z77" s="34"/>
      <c r="AA77" s="34"/>
      <c r="AB77" s="34"/>
      <c r="AC77" s="34"/>
      <c r="AD77" s="34"/>
      <c r="AE77" s="34"/>
    </row>
    <row r="78" spans="1:63" s="2" customFormat="1" ht="10.3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63" s="9" customFormat="1" ht="29.25" customHeight="1">
      <c r="A79" s="134"/>
      <c r="B79" s="135"/>
      <c r="C79" s="136" t="s">
        <v>123</v>
      </c>
      <c r="D79" s="137" t="s">
        <v>59</v>
      </c>
      <c r="E79" s="137" t="s">
        <v>55</v>
      </c>
      <c r="F79" s="137" t="s">
        <v>56</v>
      </c>
      <c r="G79" s="137" t="s">
        <v>124</v>
      </c>
      <c r="H79" s="137" t="s">
        <v>125</v>
      </c>
      <c r="I79" s="137" t="s">
        <v>126</v>
      </c>
      <c r="J79" s="137" t="s">
        <v>120</v>
      </c>
      <c r="K79" s="138" t="s">
        <v>127</v>
      </c>
      <c r="L79" s="139"/>
      <c r="M79" s="68" t="s">
        <v>28</v>
      </c>
      <c r="N79" s="69" t="s">
        <v>44</v>
      </c>
      <c r="O79" s="69" t="s">
        <v>128</v>
      </c>
      <c r="P79" s="69" t="s">
        <v>129</v>
      </c>
      <c r="Q79" s="69" t="s">
        <v>130</v>
      </c>
      <c r="R79" s="69" t="s">
        <v>131</v>
      </c>
      <c r="S79" s="69" t="s">
        <v>132</v>
      </c>
      <c r="T79" s="70" t="s">
        <v>133</v>
      </c>
      <c r="U79" s="134"/>
      <c r="V79" s="134"/>
      <c r="W79" s="134"/>
      <c r="X79" s="134"/>
      <c r="Y79" s="134"/>
      <c r="Z79" s="134"/>
      <c r="AA79" s="134"/>
      <c r="AB79" s="134"/>
      <c r="AC79" s="134"/>
      <c r="AD79" s="134"/>
      <c r="AE79" s="134"/>
    </row>
    <row r="80" spans="1:63" s="2" customFormat="1" ht="22.9" customHeight="1">
      <c r="A80" s="34"/>
      <c r="B80" s="35"/>
      <c r="C80" s="75" t="s">
        <v>134</v>
      </c>
      <c r="D80" s="36"/>
      <c r="E80" s="36"/>
      <c r="F80" s="36"/>
      <c r="G80" s="36"/>
      <c r="H80" s="36"/>
      <c r="I80" s="36"/>
      <c r="J80" s="140">
        <f>BK80</f>
        <v>0</v>
      </c>
      <c r="K80" s="36"/>
      <c r="L80" s="39"/>
      <c r="M80" s="71"/>
      <c r="N80" s="141"/>
      <c r="O80" s="72"/>
      <c r="P80" s="142">
        <f>P81+SUM(P82:P89)</f>
        <v>0</v>
      </c>
      <c r="Q80" s="72"/>
      <c r="R80" s="142">
        <f>R81+SUM(R82:R89)</f>
        <v>0</v>
      </c>
      <c r="S80" s="72"/>
      <c r="T80" s="143">
        <f>T81+SUM(T82:T89)</f>
        <v>0</v>
      </c>
      <c r="U80" s="34"/>
      <c r="V80" s="34"/>
      <c r="W80" s="34"/>
      <c r="X80" s="34"/>
      <c r="Y80" s="34"/>
      <c r="Z80" s="34"/>
      <c r="AA80" s="34"/>
      <c r="AB80" s="34"/>
      <c r="AC80" s="34"/>
      <c r="AD80" s="34"/>
      <c r="AE80" s="34"/>
      <c r="AT80" s="17" t="s">
        <v>73</v>
      </c>
      <c r="AU80" s="17" t="s">
        <v>121</v>
      </c>
      <c r="BK80" s="144">
        <f>BK81+SUM(BK82:BK89)</f>
        <v>0</v>
      </c>
    </row>
    <row r="81" spans="1:65" s="2" customFormat="1" ht="78" customHeight="1">
      <c r="A81" s="34"/>
      <c r="B81" s="35"/>
      <c r="C81" s="145" t="s">
        <v>82</v>
      </c>
      <c r="D81" s="145" t="s">
        <v>135</v>
      </c>
      <c r="E81" s="146" t="s">
        <v>1014</v>
      </c>
      <c r="F81" s="147" t="s">
        <v>1015</v>
      </c>
      <c r="G81" s="148" t="s">
        <v>1016</v>
      </c>
      <c r="H81" s="249"/>
      <c r="I81" s="150"/>
      <c r="J81" s="151">
        <f t="shared" ref="J81:J88" si="0">ROUND(I81*H81,2)</f>
        <v>0</v>
      </c>
      <c r="K81" s="147" t="s">
        <v>139</v>
      </c>
      <c r="L81" s="39"/>
      <c r="M81" s="152" t="s">
        <v>28</v>
      </c>
      <c r="N81" s="153" t="s">
        <v>45</v>
      </c>
      <c r="O81" s="64"/>
      <c r="P81" s="154">
        <f t="shared" ref="P81:P88" si="1">O81*H81</f>
        <v>0</v>
      </c>
      <c r="Q81" s="154">
        <v>0</v>
      </c>
      <c r="R81" s="154">
        <f t="shared" ref="R81:R88" si="2">Q81*H81</f>
        <v>0</v>
      </c>
      <c r="S81" s="154">
        <v>0</v>
      </c>
      <c r="T81" s="155">
        <f t="shared" ref="T81:T88" si="3">S81*H81</f>
        <v>0</v>
      </c>
      <c r="U81" s="34"/>
      <c r="V81" s="34"/>
      <c r="W81" s="34"/>
      <c r="X81" s="34"/>
      <c r="Y81" s="34"/>
      <c r="Z81" s="34"/>
      <c r="AA81" s="34"/>
      <c r="AB81" s="34"/>
      <c r="AC81" s="34"/>
      <c r="AD81" s="34"/>
      <c r="AE81" s="34"/>
      <c r="AR81" s="156" t="s">
        <v>1017</v>
      </c>
      <c r="AT81" s="156" t="s">
        <v>135</v>
      </c>
      <c r="AU81" s="156" t="s">
        <v>74</v>
      </c>
      <c r="AY81" s="17" t="s">
        <v>141</v>
      </c>
      <c r="BE81" s="157">
        <f t="shared" ref="BE81:BE88" si="4">IF(N81="základní",J81,0)</f>
        <v>0</v>
      </c>
      <c r="BF81" s="157">
        <f t="shared" ref="BF81:BF88" si="5">IF(N81="snížená",J81,0)</f>
        <v>0</v>
      </c>
      <c r="BG81" s="157">
        <f t="shared" ref="BG81:BG88" si="6">IF(N81="zákl. přenesená",J81,0)</f>
        <v>0</v>
      </c>
      <c r="BH81" s="157">
        <f t="shared" ref="BH81:BH88" si="7">IF(N81="sníž. přenesená",J81,0)</f>
        <v>0</v>
      </c>
      <c r="BI81" s="157">
        <f t="shared" ref="BI81:BI88" si="8">IF(N81="nulová",J81,0)</f>
        <v>0</v>
      </c>
      <c r="BJ81" s="17" t="s">
        <v>82</v>
      </c>
      <c r="BK81" s="157">
        <f t="shared" ref="BK81:BK88" si="9">ROUND(I81*H81,2)</f>
        <v>0</v>
      </c>
      <c r="BL81" s="17" t="s">
        <v>1017</v>
      </c>
      <c r="BM81" s="156" t="s">
        <v>84</v>
      </c>
    </row>
    <row r="82" spans="1:65" s="2" customFormat="1" ht="24.2" customHeight="1">
      <c r="A82" s="34"/>
      <c r="B82" s="35"/>
      <c r="C82" s="145" t="s">
        <v>84</v>
      </c>
      <c r="D82" s="145" t="s">
        <v>135</v>
      </c>
      <c r="E82" s="146" t="s">
        <v>1018</v>
      </c>
      <c r="F82" s="147" t="s">
        <v>1019</v>
      </c>
      <c r="G82" s="148" t="s">
        <v>1016</v>
      </c>
      <c r="H82" s="249"/>
      <c r="I82" s="150"/>
      <c r="J82" s="151">
        <f t="shared" si="0"/>
        <v>0</v>
      </c>
      <c r="K82" s="147" t="s">
        <v>139</v>
      </c>
      <c r="L82" s="39"/>
      <c r="M82" s="152" t="s">
        <v>28</v>
      </c>
      <c r="N82" s="153" t="s">
        <v>45</v>
      </c>
      <c r="O82" s="64"/>
      <c r="P82" s="154">
        <f t="shared" si="1"/>
        <v>0</v>
      </c>
      <c r="Q82" s="154">
        <v>0</v>
      </c>
      <c r="R82" s="154">
        <f t="shared" si="2"/>
        <v>0</v>
      </c>
      <c r="S82" s="154">
        <v>0</v>
      </c>
      <c r="T82" s="155">
        <f t="shared" si="3"/>
        <v>0</v>
      </c>
      <c r="U82" s="34"/>
      <c r="V82" s="34"/>
      <c r="W82" s="34"/>
      <c r="X82" s="34"/>
      <c r="Y82" s="34"/>
      <c r="Z82" s="34"/>
      <c r="AA82" s="34"/>
      <c r="AB82" s="34"/>
      <c r="AC82" s="34"/>
      <c r="AD82" s="34"/>
      <c r="AE82" s="34"/>
      <c r="AR82" s="156" t="s">
        <v>1017</v>
      </c>
      <c r="AT82" s="156" t="s">
        <v>135</v>
      </c>
      <c r="AU82" s="156" t="s">
        <v>74</v>
      </c>
      <c r="AY82" s="17" t="s">
        <v>141</v>
      </c>
      <c r="BE82" s="157">
        <f t="shared" si="4"/>
        <v>0</v>
      </c>
      <c r="BF82" s="157">
        <f t="shared" si="5"/>
        <v>0</v>
      </c>
      <c r="BG82" s="157">
        <f t="shared" si="6"/>
        <v>0</v>
      </c>
      <c r="BH82" s="157">
        <f t="shared" si="7"/>
        <v>0</v>
      </c>
      <c r="BI82" s="157">
        <f t="shared" si="8"/>
        <v>0</v>
      </c>
      <c r="BJ82" s="17" t="s">
        <v>82</v>
      </c>
      <c r="BK82" s="157">
        <f t="shared" si="9"/>
        <v>0</v>
      </c>
      <c r="BL82" s="17" t="s">
        <v>1017</v>
      </c>
      <c r="BM82" s="156" t="s">
        <v>140</v>
      </c>
    </row>
    <row r="83" spans="1:65" s="2" customFormat="1" ht="21.75" customHeight="1">
      <c r="A83" s="34"/>
      <c r="B83" s="35"/>
      <c r="C83" s="145" t="s">
        <v>152</v>
      </c>
      <c r="D83" s="145" t="s">
        <v>135</v>
      </c>
      <c r="E83" s="146" t="s">
        <v>1020</v>
      </c>
      <c r="F83" s="147" t="s">
        <v>1021</v>
      </c>
      <c r="G83" s="148" t="s">
        <v>1016</v>
      </c>
      <c r="H83" s="249"/>
      <c r="I83" s="150"/>
      <c r="J83" s="151">
        <f t="shared" si="0"/>
        <v>0</v>
      </c>
      <c r="K83" s="147" t="s">
        <v>139</v>
      </c>
      <c r="L83" s="39"/>
      <c r="M83" s="152" t="s">
        <v>28</v>
      </c>
      <c r="N83" s="153" t="s">
        <v>45</v>
      </c>
      <c r="O83" s="64"/>
      <c r="P83" s="154">
        <f t="shared" si="1"/>
        <v>0</v>
      </c>
      <c r="Q83" s="154">
        <v>0</v>
      </c>
      <c r="R83" s="154">
        <f t="shared" si="2"/>
        <v>0</v>
      </c>
      <c r="S83" s="154">
        <v>0</v>
      </c>
      <c r="T83" s="155">
        <f t="shared" si="3"/>
        <v>0</v>
      </c>
      <c r="U83" s="34"/>
      <c r="V83" s="34"/>
      <c r="W83" s="34"/>
      <c r="X83" s="34"/>
      <c r="Y83" s="34"/>
      <c r="Z83" s="34"/>
      <c r="AA83" s="34"/>
      <c r="AB83" s="34"/>
      <c r="AC83" s="34"/>
      <c r="AD83" s="34"/>
      <c r="AE83" s="34"/>
      <c r="AR83" s="156" t="s">
        <v>1017</v>
      </c>
      <c r="AT83" s="156" t="s">
        <v>135</v>
      </c>
      <c r="AU83" s="156" t="s">
        <v>74</v>
      </c>
      <c r="AY83" s="17" t="s">
        <v>141</v>
      </c>
      <c r="BE83" s="157">
        <f t="shared" si="4"/>
        <v>0</v>
      </c>
      <c r="BF83" s="157">
        <f t="shared" si="5"/>
        <v>0</v>
      </c>
      <c r="BG83" s="157">
        <f t="shared" si="6"/>
        <v>0</v>
      </c>
      <c r="BH83" s="157">
        <f t="shared" si="7"/>
        <v>0</v>
      </c>
      <c r="BI83" s="157">
        <f t="shared" si="8"/>
        <v>0</v>
      </c>
      <c r="BJ83" s="17" t="s">
        <v>82</v>
      </c>
      <c r="BK83" s="157">
        <f t="shared" si="9"/>
        <v>0</v>
      </c>
      <c r="BL83" s="17" t="s">
        <v>1017</v>
      </c>
      <c r="BM83" s="156" t="s">
        <v>155</v>
      </c>
    </row>
    <row r="84" spans="1:65" s="2" customFormat="1" ht="90" customHeight="1">
      <c r="A84" s="34"/>
      <c r="B84" s="35"/>
      <c r="C84" s="145" t="s">
        <v>140</v>
      </c>
      <c r="D84" s="145" t="s">
        <v>135</v>
      </c>
      <c r="E84" s="146" t="s">
        <v>1022</v>
      </c>
      <c r="F84" s="147" t="s">
        <v>1023</v>
      </c>
      <c r="G84" s="148" t="s">
        <v>196</v>
      </c>
      <c r="H84" s="149">
        <v>2.3860000000000001</v>
      </c>
      <c r="I84" s="150"/>
      <c r="J84" s="151">
        <f t="shared" si="0"/>
        <v>0</v>
      </c>
      <c r="K84" s="147" t="s">
        <v>139</v>
      </c>
      <c r="L84" s="39"/>
      <c r="M84" s="152" t="s">
        <v>28</v>
      </c>
      <c r="N84" s="153" t="s">
        <v>45</v>
      </c>
      <c r="O84" s="64"/>
      <c r="P84" s="154">
        <f t="shared" si="1"/>
        <v>0</v>
      </c>
      <c r="Q84" s="154">
        <v>0</v>
      </c>
      <c r="R84" s="154">
        <f t="shared" si="2"/>
        <v>0</v>
      </c>
      <c r="S84" s="154">
        <v>0</v>
      </c>
      <c r="T84" s="155">
        <f t="shared" si="3"/>
        <v>0</v>
      </c>
      <c r="U84" s="34"/>
      <c r="V84" s="34"/>
      <c r="W84" s="34"/>
      <c r="X84" s="34"/>
      <c r="Y84" s="34"/>
      <c r="Z84" s="34"/>
      <c r="AA84" s="34"/>
      <c r="AB84" s="34"/>
      <c r="AC84" s="34"/>
      <c r="AD84" s="34"/>
      <c r="AE84" s="34"/>
      <c r="AR84" s="156" t="s">
        <v>140</v>
      </c>
      <c r="AT84" s="156" t="s">
        <v>135</v>
      </c>
      <c r="AU84" s="156" t="s">
        <v>74</v>
      </c>
      <c r="AY84" s="17" t="s">
        <v>141</v>
      </c>
      <c r="BE84" s="157">
        <f t="shared" si="4"/>
        <v>0</v>
      </c>
      <c r="BF84" s="157">
        <f t="shared" si="5"/>
        <v>0</v>
      </c>
      <c r="BG84" s="157">
        <f t="shared" si="6"/>
        <v>0</v>
      </c>
      <c r="BH84" s="157">
        <f t="shared" si="7"/>
        <v>0</v>
      </c>
      <c r="BI84" s="157">
        <f t="shared" si="8"/>
        <v>0</v>
      </c>
      <c r="BJ84" s="17" t="s">
        <v>82</v>
      </c>
      <c r="BK84" s="157">
        <f t="shared" si="9"/>
        <v>0</v>
      </c>
      <c r="BL84" s="17" t="s">
        <v>140</v>
      </c>
      <c r="BM84" s="156" t="s">
        <v>1024</v>
      </c>
    </row>
    <row r="85" spans="1:65" s="2" customFormat="1" ht="16.5" customHeight="1">
      <c r="A85" s="34"/>
      <c r="B85" s="35"/>
      <c r="C85" s="145" t="s">
        <v>161</v>
      </c>
      <c r="D85" s="145" t="s">
        <v>135</v>
      </c>
      <c r="E85" s="146" t="s">
        <v>1025</v>
      </c>
      <c r="F85" s="147" t="s">
        <v>1026</v>
      </c>
      <c r="G85" s="148" t="s">
        <v>1016</v>
      </c>
      <c r="H85" s="249"/>
      <c r="I85" s="150"/>
      <c r="J85" s="151">
        <f t="shared" si="0"/>
        <v>0</v>
      </c>
      <c r="K85" s="147" t="s">
        <v>139</v>
      </c>
      <c r="L85" s="39"/>
      <c r="M85" s="152" t="s">
        <v>28</v>
      </c>
      <c r="N85" s="153" t="s">
        <v>45</v>
      </c>
      <c r="O85" s="64"/>
      <c r="P85" s="154">
        <f t="shared" si="1"/>
        <v>0</v>
      </c>
      <c r="Q85" s="154">
        <v>0</v>
      </c>
      <c r="R85" s="154">
        <f t="shared" si="2"/>
        <v>0</v>
      </c>
      <c r="S85" s="154">
        <v>0</v>
      </c>
      <c r="T85" s="155">
        <f t="shared" si="3"/>
        <v>0</v>
      </c>
      <c r="U85" s="34"/>
      <c r="V85" s="34"/>
      <c r="W85" s="34"/>
      <c r="X85" s="34"/>
      <c r="Y85" s="34"/>
      <c r="Z85" s="34"/>
      <c r="AA85" s="34"/>
      <c r="AB85" s="34"/>
      <c r="AC85" s="34"/>
      <c r="AD85" s="34"/>
      <c r="AE85" s="34"/>
      <c r="AR85" s="156" t="s">
        <v>1017</v>
      </c>
      <c r="AT85" s="156" t="s">
        <v>135</v>
      </c>
      <c r="AU85" s="156" t="s">
        <v>74</v>
      </c>
      <c r="AY85" s="17" t="s">
        <v>141</v>
      </c>
      <c r="BE85" s="157">
        <f t="shared" si="4"/>
        <v>0</v>
      </c>
      <c r="BF85" s="157">
        <f t="shared" si="5"/>
        <v>0</v>
      </c>
      <c r="BG85" s="157">
        <f t="shared" si="6"/>
        <v>0</v>
      </c>
      <c r="BH85" s="157">
        <f t="shared" si="7"/>
        <v>0</v>
      </c>
      <c r="BI85" s="157">
        <f t="shared" si="8"/>
        <v>0</v>
      </c>
      <c r="BJ85" s="17" t="s">
        <v>82</v>
      </c>
      <c r="BK85" s="157">
        <f t="shared" si="9"/>
        <v>0</v>
      </c>
      <c r="BL85" s="17" t="s">
        <v>1017</v>
      </c>
      <c r="BM85" s="156" t="s">
        <v>149</v>
      </c>
    </row>
    <row r="86" spans="1:65" s="2" customFormat="1" ht="66.75" customHeight="1">
      <c r="A86" s="34"/>
      <c r="B86" s="35"/>
      <c r="C86" s="145" t="s">
        <v>155</v>
      </c>
      <c r="D86" s="145" t="s">
        <v>135</v>
      </c>
      <c r="E86" s="146" t="s">
        <v>1027</v>
      </c>
      <c r="F86" s="147" t="s">
        <v>1028</v>
      </c>
      <c r="G86" s="148" t="s">
        <v>1016</v>
      </c>
      <c r="H86" s="249"/>
      <c r="I86" s="150"/>
      <c r="J86" s="151">
        <f t="shared" si="0"/>
        <v>0</v>
      </c>
      <c r="K86" s="147" t="s">
        <v>139</v>
      </c>
      <c r="L86" s="39"/>
      <c r="M86" s="152" t="s">
        <v>28</v>
      </c>
      <c r="N86" s="153" t="s">
        <v>45</v>
      </c>
      <c r="O86" s="64"/>
      <c r="P86" s="154">
        <f t="shared" si="1"/>
        <v>0</v>
      </c>
      <c r="Q86" s="154">
        <v>0</v>
      </c>
      <c r="R86" s="154">
        <f t="shared" si="2"/>
        <v>0</v>
      </c>
      <c r="S86" s="154">
        <v>0</v>
      </c>
      <c r="T86" s="155">
        <f t="shared" si="3"/>
        <v>0</v>
      </c>
      <c r="U86" s="34"/>
      <c r="V86" s="34"/>
      <c r="W86" s="34"/>
      <c r="X86" s="34"/>
      <c r="Y86" s="34"/>
      <c r="Z86" s="34"/>
      <c r="AA86" s="34"/>
      <c r="AB86" s="34"/>
      <c r="AC86" s="34"/>
      <c r="AD86" s="34"/>
      <c r="AE86" s="34"/>
      <c r="AR86" s="156" t="s">
        <v>1017</v>
      </c>
      <c r="AT86" s="156" t="s">
        <v>135</v>
      </c>
      <c r="AU86" s="156" t="s">
        <v>74</v>
      </c>
      <c r="AY86" s="17" t="s">
        <v>141</v>
      </c>
      <c r="BE86" s="157">
        <f t="shared" si="4"/>
        <v>0</v>
      </c>
      <c r="BF86" s="157">
        <f t="shared" si="5"/>
        <v>0</v>
      </c>
      <c r="BG86" s="157">
        <f t="shared" si="6"/>
        <v>0</v>
      </c>
      <c r="BH86" s="157">
        <f t="shared" si="7"/>
        <v>0</v>
      </c>
      <c r="BI86" s="157">
        <f t="shared" si="8"/>
        <v>0</v>
      </c>
      <c r="BJ86" s="17" t="s">
        <v>82</v>
      </c>
      <c r="BK86" s="157">
        <f t="shared" si="9"/>
        <v>0</v>
      </c>
      <c r="BL86" s="17" t="s">
        <v>1017</v>
      </c>
      <c r="BM86" s="156" t="s">
        <v>164</v>
      </c>
    </row>
    <row r="87" spans="1:65" s="2" customFormat="1" ht="21.75" customHeight="1">
      <c r="A87" s="34"/>
      <c r="B87" s="35"/>
      <c r="C87" s="145" t="s">
        <v>170</v>
      </c>
      <c r="D87" s="145" t="s">
        <v>135</v>
      </c>
      <c r="E87" s="146" t="s">
        <v>1029</v>
      </c>
      <c r="F87" s="147" t="s">
        <v>1030</v>
      </c>
      <c r="G87" s="148" t="s">
        <v>1016</v>
      </c>
      <c r="H87" s="249"/>
      <c r="I87" s="150"/>
      <c r="J87" s="151">
        <f t="shared" si="0"/>
        <v>0</v>
      </c>
      <c r="K87" s="147" t="s">
        <v>139</v>
      </c>
      <c r="L87" s="39"/>
      <c r="M87" s="152" t="s">
        <v>28</v>
      </c>
      <c r="N87" s="153" t="s">
        <v>45</v>
      </c>
      <c r="O87" s="64"/>
      <c r="P87" s="154">
        <f t="shared" si="1"/>
        <v>0</v>
      </c>
      <c r="Q87" s="154">
        <v>0</v>
      </c>
      <c r="R87" s="154">
        <f t="shared" si="2"/>
        <v>0</v>
      </c>
      <c r="S87" s="154">
        <v>0</v>
      </c>
      <c r="T87" s="155">
        <f t="shared" si="3"/>
        <v>0</v>
      </c>
      <c r="U87" s="34"/>
      <c r="V87" s="34"/>
      <c r="W87" s="34"/>
      <c r="X87" s="34"/>
      <c r="Y87" s="34"/>
      <c r="Z87" s="34"/>
      <c r="AA87" s="34"/>
      <c r="AB87" s="34"/>
      <c r="AC87" s="34"/>
      <c r="AD87" s="34"/>
      <c r="AE87" s="34"/>
      <c r="AR87" s="156" t="s">
        <v>1017</v>
      </c>
      <c r="AT87" s="156" t="s">
        <v>135</v>
      </c>
      <c r="AU87" s="156" t="s">
        <v>74</v>
      </c>
      <c r="AY87" s="17" t="s">
        <v>141</v>
      </c>
      <c r="BE87" s="157">
        <f t="shared" si="4"/>
        <v>0</v>
      </c>
      <c r="BF87" s="157">
        <f t="shared" si="5"/>
        <v>0</v>
      </c>
      <c r="BG87" s="157">
        <f t="shared" si="6"/>
        <v>0</v>
      </c>
      <c r="BH87" s="157">
        <f t="shared" si="7"/>
        <v>0</v>
      </c>
      <c r="BI87" s="157">
        <f t="shared" si="8"/>
        <v>0</v>
      </c>
      <c r="BJ87" s="17" t="s">
        <v>82</v>
      </c>
      <c r="BK87" s="157">
        <f t="shared" si="9"/>
        <v>0</v>
      </c>
      <c r="BL87" s="17" t="s">
        <v>1017</v>
      </c>
      <c r="BM87" s="156" t="s">
        <v>193</v>
      </c>
    </row>
    <row r="88" spans="1:65" s="2" customFormat="1" ht="16.5" customHeight="1">
      <c r="A88" s="34"/>
      <c r="B88" s="35"/>
      <c r="C88" s="145" t="s">
        <v>149</v>
      </c>
      <c r="D88" s="145" t="s">
        <v>135</v>
      </c>
      <c r="E88" s="146" t="s">
        <v>1031</v>
      </c>
      <c r="F88" s="147" t="s">
        <v>1032</v>
      </c>
      <c r="G88" s="148" t="s">
        <v>1016</v>
      </c>
      <c r="H88" s="249"/>
      <c r="I88" s="150"/>
      <c r="J88" s="151">
        <f t="shared" si="0"/>
        <v>0</v>
      </c>
      <c r="K88" s="147" t="s">
        <v>139</v>
      </c>
      <c r="L88" s="39"/>
      <c r="M88" s="152" t="s">
        <v>28</v>
      </c>
      <c r="N88" s="153" t="s">
        <v>45</v>
      </c>
      <c r="O88" s="64"/>
      <c r="P88" s="154">
        <f t="shared" si="1"/>
        <v>0</v>
      </c>
      <c r="Q88" s="154">
        <v>0</v>
      </c>
      <c r="R88" s="154">
        <f t="shared" si="2"/>
        <v>0</v>
      </c>
      <c r="S88" s="154">
        <v>0</v>
      </c>
      <c r="T88" s="155">
        <f t="shared" si="3"/>
        <v>0</v>
      </c>
      <c r="U88" s="34"/>
      <c r="V88" s="34"/>
      <c r="W88" s="34"/>
      <c r="X88" s="34"/>
      <c r="Y88" s="34"/>
      <c r="Z88" s="34"/>
      <c r="AA88" s="34"/>
      <c r="AB88" s="34"/>
      <c r="AC88" s="34"/>
      <c r="AD88" s="34"/>
      <c r="AE88" s="34"/>
      <c r="AR88" s="156" t="s">
        <v>1017</v>
      </c>
      <c r="AT88" s="156" t="s">
        <v>135</v>
      </c>
      <c r="AU88" s="156" t="s">
        <v>74</v>
      </c>
      <c r="AY88" s="17" t="s">
        <v>141</v>
      </c>
      <c r="BE88" s="157">
        <f t="shared" si="4"/>
        <v>0</v>
      </c>
      <c r="BF88" s="157">
        <f t="shared" si="5"/>
        <v>0</v>
      </c>
      <c r="BG88" s="157">
        <f t="shared" si="6"/>
        <v>0</v>
      </c>
      <c r="BH88" s="157">
        <f t="shared" si="7"/>
        <v>0</v>
      </c>
      <c r="BI88" s="157">
        <f t="shared" si="8"/>
        <v>0</v>
      </c>
      <c r="BJ88" s="17" t="s">
        <v>82</v>
      </c>
      <c r="BK88" s="157">
        <f t="shared" si="9"/>
        <v>0</v>
      </c>
      <c r="BL88" s="17" t="s">
        <v>1017</v>
      </c>
      <c r="BM88" s="156" t="s">
        <v>205</v>
      </c>
    </row>
    <row r="89" spans="1:65" s="15" customFormat="1" ht="25.9" customHeight="1">
      <c r="B89" s="216"/>
      <c r="C89" s="217"/>
      <c r="D89" s="218" t="s">
        <v>73</v>
      </c>
      <c r="E89" s="219" t="s">
        <v>396</v>
      </c>
      <c r="F89" s="219" t="s">
        <v>397</v>
      </c>
      <c r="G89" s="217"/>
      <c r="H89" s="217"/>
      <c r="I89" s="220"/>
      <c r="J89" s="221">
        <f>BK89</f>
        <v>0</v>
      </c>
      <c r="K89" s="217"/>
      <c r="L89" s="222"/>
      <c r="M89" s="223"/>
      <c r="N89" s="224"/>
      <c r="O89" s="224"/>
      <c r="P89" s="225">
        <f>SUM(P90:P98)</f>
        <v>0</v>
      </c>
      <c r="Q89" s="224"/>
      <c r="R89" s="225">
        <f>SUM(R90:R98)</f>
        <v>0</v>
      </c>
      <c r="S89" s="224"/>
      <c r="T89" s="226">
        <f>SUM(T90:T98)</f>
        <v>0</v>
      </c>
      <c r="AR89" s="227" t="s">
        <v>140</v>
      </c>
      <c r="AT89" s="228" t="s">
        <v>73</v>
      </c>
      <c r="AU89" s="228" t="s">
        <v>74</v>
      </c>
      <c r="AY89" s="227" t="s">
        <v>141</v>
      </c>
      <c r="BK89" s="229">
        <f>SUM(BK90:BK98)</f>
        <v>0</v>
      </c>
    </row>
    <row r="90" spans="1:65" s="2" customFormat="1" ht="90" customHeight="1">
      <c r="A90" s="34"/>
      <c r="B90" s="35"/>
      <c r="C90" s="145" t="s">
        <v>178</v>
      </c>
      <c r="D90" s="145" t="s">
        <v>135</v>
      </c>
      <c r="E90" s="146" t="s">
        <v>1033</v>
      </c>
      <c r="F90" s="147" t="s">
        <v>1034</v>
      </c>
      <c r="G90" s="148" t="s">
        <v>138</v>
      </c>
      <c r="H90" s="149">
        <v>4</v>
      </c>
      <c r="I90" s="150"/>
      <c r="J90" s="151">
        <f>ROUND(I90*H90,2)</f>
        <v>0</v>
      </c>
      <c r="K90" s="147" t="s">
        <v>139</v>
      </c>
      <c r="L90" s="39"/>
      <c r="M90" s="152" t="s">
        <v>28</v>
      </c>
      <c r="N90" s="153" t="s">
        <v>45</v>
      </c>
      <c r="O90" s="64"/>
      <c r="P90" s="154">
        <f>O90*H90</f>
        <v>0</v>
      </c>
      <c r="Q90" s="154">
        <v>0</v>
      </c>
      <c r="R90" s="154">
        <f>Q90*H90</f>
        <v>0</v>
      </c>
      <c r="S90" s="154">
        <v>0</v>
      </c>
      <c r="T90" s="155">
        <f>S90*H90</f>
        <v>0</v>
      </c>
      <c r="U90" s="34"/>
      <c r="V90" s="34"/>
      <c r="W90" s="34"/>
      <c r="X90" s="34"/>
      <c r="Y90" s="34"/>
      <c r="Z90" s="34"/>
      <c r="AA90" s="34"/>
      <c r="AB90" s="34"/>
      <c r="AC90" s="34"/>
      <c r="AD90" s="34"/>
      <c r="AE90" s="34"/>
      <c r="AR90" s="156" t="s">
        <v>346</v>
      </c>
      <c r="AT90" s="156" t="s">
        <v>135</v>
      </c>
      <c r="AU90" s="156" t="s">
        <v>82</v>
      </c>
      <c r="AY90" s="17" t="s">
        <v>141</v>
      </c>
      <c r="BE90" s="157">
        <f>IF(N90="základní",J90,0)</f>
        <v>0</v>
      </c>
      <c r="BF90" s="157">
        <f>IF(N90="snížená",J90,0)</f>
        <v>0</v>
      </c>
      <c r="BG90" s="157">
        <f>IF(N90="zákl. přenesená",J90,0)</f>
        <v>0</v>
      </c>
      <c r="BH90" s="157">
        <f>IF(N90="sníž. přenesená",J90,0)</f>
        <v>0</v>
      </c>
      <c r="BI90" s="157">
        <f>IF(N90="nulová",J90,0)</f>
        <v>0</v>
      </c>
      <c r="BJ90" s="17" t="s">
        <v>82</v>
      </c>
      <c r="BK90" s="157">
        <f>ROUND(I90*H90,2)</f>
        <v>0</v>
      </c>
      <c r="BL90" s="17" t="s">
        <v>346</v>
      </c>
      <c r="BM90" s="156" t="s">
        <v>1035</v>
      </c>
    </row>
    <row r="91" spans="1:65" s="11" customFormat="1" ht="11.25">
      <c r="B91" s="169"/>
      <c r="C91" s="170"/>
      <c r="D91" s="160" t="s">
        <v>142</v>
      </c>
      <c r="E91" s="171" t="s">
        <v>28</v>
      </c>
      <c r="F91" s="172" t="s">
        <v>1036</v>
      </c>
      <c r="G91" s="170"/>
      <c r="H91" s="173">
        <v>3</v>
      </c>
      <c r="I91" s="174"/>
      <c r="J91" s="170"/>
      <c r="K91" s="170"/>
      <c r="L91" s="175"/>
      <c r="M91" s="176"/>
      <c r="N91" s="177"/>
      <c r="O91" s="177"/>
      <c r="P91" s="177"/>
      <c r="Q91" s="177"/>
      <c r="R91" s="177"/>
      <c r="S91" s="177"/>
      <c r="T91" s="178"/>
      <c r="AT91" s="179" t="s">
        <v>142</v>
      </c>
      <c r="AU91" s="179" t="s">
        <v>82</v>
      </c>
      <c r="AV91" s="11" t="s">
        <v>84</v>
      </c>
      <c r="AW91" s="11" t="s">
        <v>35</v>
      </c>
      <c r="AX91" s="11" t="s">
        <v>74</v>
      </c>
      <c r="AY91" s="179" t="s">
        <v>141</v>
      </c>
    </row>
    <row r="92" spans="1:65" s="11" customFormat="1" ht="11.25">
      <c r="B92" s="169"/>
      <c r="C92" s="170"/>
      <c r="D92" s="160" t="s">
        <v>142</v>
      </c>
      <c r="E92" s="171" t="s">
        <v>28</v>
      </c>
      <c r="F92" s="172" t="s">
        <v>1037</v>
      </c>
      <c r="G92" s="170"/>
      <c r="H92" s="173">
        <v>1</v>
      </c>
      <c r="I92" s="174"/>
      <c r="J92" s="170"/>
      <c r="K92" s="170"/>
      <c r="L92" s="175"/>
      <c r="M92" s="176"/>
      <c r="N92" s="177"/>
      <c r="O92" s="177"/>
      <c r="P92" s="177"/>
      <c r="Q92" s="177"/>
      <c r="R92" s="177"/>
      <c r="S92" s="177"/>
      <c r="T92" s="178"/>
      <c r="AT92" s="179" t="s">
        <v>142</v>
      </c>
      <c r="AU92" s="179" t="s">
        <v>82</v>
      </c>
      <c r="AV92" s="11" t="s">
        <v>84</v>
      </c>
      <c r="AW92" s="11" t="s">
        <v>35</v>
      </c>
      <c r="AX92" s="11" t="s">
        <v>74</v>
      </c>
      <c r="AY92" s="179" t="s">
        <v>141</v>
      </c>
    </row>
    <row r="93" spans="1:65" s="12" customFormat="1" ht="11.25">
      <c r="B93" s="180"/>
      <c r="C93" s="181"/>
      <c r="D93" s="160" t="s">
        <v>142</v>
      </c>
      <c r="E93" s="182" t="s">
        <v>28</v>
      </c>
      <c r="F93" s="183" t="s">
        <v>145</v>
      </c>
      <c r="G93" s="181"/>
      <c r="H93" s="184">
        <v>4</v>
      </c>
      <c r="I93" s="185"/>
      <c r="J93" s="181"/>
      <c r="K93" s="181"/>
      <c r="L93" s="186"/>
      <c r="M93" s="187"/>
      <c r="N93" s="188"/>
      <c r="O93" s="188"/>
      <c r="P93" s="188"/>
      <c r="Q93" s="188"/>
      <c r="R93" s="188"/>
      <c r="S93" s="188"/>
      <c r="T93" s="189"/>
      <c r="AT93" s="190" t="s">
        <v>142</v>
      </c>
      <c r="AU93" s="190" t="s">
        <v>82</v>
      </c>
      <c r="AV93" s="12" t="s">
        <v>140</v>
      </c>
      <c r="AW93" s="12" t="s">
        <v>35</v>
      </c>
      <c r="AX93" s="12" t="s">
        <v>82</v>
      </c>
      <c r="AY93" s="190" t="s">
        <v>141</v>
      </c>
    </row>
    <row r="94" spans="1:65" s="2" customFormat="1" ht="90" customHeight="1">
      <c r="A94" s="34"/>
      <c r="B94" s="35"/>
      <c r="C94" s="145" t="s">
        <v>164</v>
      </c>
      <c r="D94" s="145" t="s">
        <v>135</v>
      </c>
      <c r="E94" s="146" t="s">
        <v>1038</v>
      </c>
      <c r="F94" s="147" t="s">
        <v>1039</v>
      </c>
      <c r="G94" s="148" t="s">
        <v>138</v>
      </c>
      <c r="H94" s="149">
        <v>4</v>
      </c>
      <c r="I94" s="150"/>
      <c r="J94" s="151">
        <f>ROUND(I94*H94,2)</f>
        <v>0</v>
      </c>
      <c r="K94" s="147" t="s">
        <v>139</v>
      </c>
      <c r="L94" s="39"/>
      <c r="M94" s="152" t="s">
        <v>28</v>
      </c>
      <c r="N94" s="153" t="s">
        <v>45</v>
      </c>
      <c r="O94" s="64"/>
      <c r="P94" s="154">
        <f>O94*H94</f>
        <v>0</v>
      </c>
      <c r="Q94" s="154">
        <v>0</v>
      </c>
      <c r="R94" s="154">
        <f>Q94*H94</f>
        <v>0</v>
      </c>
      <c r="S94" s="154">
        <v>0</v>
      </c>
      <c r="T94" s="155">
        <f>S94*H94</f>
        <v>0</v>
      </c>
      <c r="U94" s="34"/>
      <c r="V94" s="34"/>
      <c r="W94" s="34"/>
      <c r="X94" s="34"/>
      <c r="Y94" s="34"/>
      <c r="Z94" s="34"/>
      <c r="AA94" s="34"/>
      <c r="AB94" s="34"/>
      <c r="AC94" s="34"/>
      <c r="AD94" s="34"/>
      <c r="AE94" s="34"/>
      <c r="AR94" s="156" t="s">
        <v>346</v>
      </c>
      <c r="AT94" s="156" t="s">
        <v>135</v>
      </c>
      <c r="AU94" s="156" t="s">
        <v>82</v>
      </c>
      <c r="AY94" s="17" t="s">
        <v>141</v>
      </c>
      <c r="BE94" s="157">
        <f>IF(N94="základní",J94,0)</f>
        <v>0</v>
      </c>
      <c r="BF94" s="157">
        <f>IF(N94="snížená",J94,0)</f>
        <v>0</v>
      </c>
      <c r="BG94" s="157">
        <f>IF(N94="zákl. přenesená",J94,0)</f>
        <v>0</v>
      </c>
      <c r="BH94" s="157">
        <f>IF(N94="sníž. přenesená",J94,0)</f>
        <v>0</v>
      </c>
      <c r="BI94" s="157">
        <f>IF(N94="nulová",J94,0)</f>
        <v>0</v>
      </c>
      <c r="BJ94" s="17" t="s">
        <v>82</v>
      </c>
      <c r="BK94" s="157">
        <f>ROUND(I94*H94,2)</f>
        <v>0</v>
      </c>
      <c r="BL94" s="17" t="s">
        <v>346</v>
      </c>
      <c r="BM94" s="156" t="s">
        <v>1040</v>
      </c>
    </row>
    <row r="95" spans="1:65" s="11" customFormat="1" ht="11.25">
      <c r="B95" s="169"/>
      <c r="C95" s="170"/>
      <c r="D95" s="160" t="s">
        <v>142</v>
      </c>
      <c r="E95" s="171" t="s">
        <v>28</v>
      </c>
      <c r="F95" s="172" t="s">
        <v>1041</v>
      </c>
      <c r="G95" s="170"/>
      <c r="H95" s="173">
        <v>2</v>
      </c>
      <c r="I95" s="174"/>
      <c r="J95" s="170"/>
      <c r="K95" s="170"/>
      <c r="L95" s="175"/>
      <c r="M95" s="176"/>
      <c r="N95" s="177"/>
      <c r="O95" s="177"/>
      <c r="P95" s="177"/>
      <c r="Q95" s="177"/>
      <c r="R95" s="177"/>
      <c r="S95" s="177"/>
      <c r="T95" s="178"/>
      <c r="AT95" s="179" t="s">
        <v>142</v>
      </c>
      <c r="AU95" s="179" t="s">
        <v>82</v>
      </c>
      <c r="AV95" s="11" t="s">
        <v>84</v>
      </c>
      <c r="AW95" s="11" t="s">
        <v>35</v>
      </c>
      <c r="AX95" s="11" t="s">
        <v>74</v>
      </c>
      <c r="AY95" s="179" t="s">
        <v>141</v>
      </c>
    </row>
    <row r="96" spans="1:65" s="11" customFormat="1" ht="11.25">
      <c r="B96" s="169"/>
      <c r="C96" s="170"/>
      <c r="D96" s="160" t="s">
        <v>142</v>
      </c>
      <c r="E96" s="171" t="s">
        <v>28</v>
      </c>
      <c r="F96" s="172" t="s">
        <v>1042</v>
      </c>
      <c r="G96" s="170"/>
      <c r="H96" s="173">
        <v>1</v>
      </c>
      <c r="I96" s="174"/>
      <c r="J96" s="170"/>
      <c r="K96" s="170"/>
      <c r="L96" s="175"/>
      <c r="M96" s="176"/>
      <c r="N96" s="177"/>
      <c r="O96" s="177"/>
      <c r="P96" s="177"/>
      <c r="Q96" s="177"/>
      <c r="R96" s="177"/>
      <c r="S96" s="177"/>
      <c r="T96" s="178"/>
      <c r="AT96" s="179" t="s">
        <v>142</v>
      </c>
      <c r="AU96" s="179" t="s">
        <v>82</v>
      </c>
      <c r="AV96" s="11" t="s">
        <v>84</v>
      </c>
      <c r="AW96" s="11" t="s">
        <v>35</v>
      </c>
      <c r="AX96" s="11" t="s">
        <v>74</v>
      </c>
      <c r="AY96" s="179" t="s">
        <v>141</v>
      </c>
    </row>
    <row r="97" spans="1:51" s="11" customFormat="1" ht="11.25">
      <c r="B97" s="169"/>
      <c r="C97" s="170"/>
      <c r="D97" s="160" t="s">
        <v>142</v>
      </c>
      <c r="E97" s="171" t="s">
        <v>28</v>
      </c>
      <c r="F97" s="172" t="s">
        <v>1043</v>
      </c>
      <c r="G97" s="170"/>
      <c r="H97" s="173">
        <v>1</v>
      </c>
      <c r="I97" s="174"/>
      <c r="J97" s="170"/>
      <c r="K97" s="170"/>
      <c r="L97" s="175"/>
      <c r="M97" s="176"/>
      <c r="N97" s="177"/>
      <c r="O97" s="177"/>
      <c r="P97" s="177"/>
      <c r="Q97" s="177"/>
      <c r="R97" s="177"/>
      <c r="S97" s="177"/>
      <c r="T97" s="178"/>
      <c r="AT97" s="179" t="s">
        <v>142</v>
      </c>
      <c r="AU97" s="179" t="s">
        <v>82</v>
      </c>
      <c r="AV97" s="11" t="s">
        <v>84</v>
      </c>
      <c r="AW97" s="11" t="s">
        <v>35</v>
      </c>
      <c r="AX97" s="11" t="s">
        <v>74</v>
      </c>
      <c r="AY97" s="179" t="s">
        <v>141</v>
      </c>
    </row>
    <row r="98" spans="1:51" s="12" customFormat="1" ht="11.25">
      <c r="B98" s="180"/>
      <c r="C98" s="181"/>
      <c r="D98" s="160" t="s">
        <v>142</v>
      </c>
      <c r="E98" s="182" t="s">
        <v>28</v>
      </c>
      <c r="F98" s="183" t="s">
        <v>145</v>
      </c>
      <c r="G98" s="181"/>
      <c r="H98" s="184">
        <v>4</v>
      </c>
      <c r="I98" s="185"/>
      <c r="J98" s="181"/>
      <c r="K98" s="181"/>
      <c r="L98" s="186"/>
      <c r="M98" s="236"/>
      <c r="N98" s="237"/>
      <c r="O98" s="237"/>
      <c r="P98" s="237"/>
      <c r="Q98" s="237"/>
      <c r="R98" s="237"/>
      <c r="S98" s="237"/>
      <c r="T98" s="238"/>
      <c r="AT98" s="190" t="s">
        <v>142</v>
      </c>
      <c r="AU98" s="190" t="s">
        <v>82</v>
      </c>
      <c r="AV98" s="12" t="s">
        <v>140</v>
      </c>
      <c r="AW98" s="12" t="s">
        <v>35</v>
      </c>
      <c r="AX98" s="12" t="s">
        <v>82</v>
      </c>
      <c r="AY98" s="190" t="s">
        <v>141</v>
      </c>
    </row>
    <row r="99" spans="1:51" s="2" customFormat="1" ht="6.95" customHeight="1">
      <c r="A99" s="34"/>
      <c r="B99" s="47"/>
      <c r="C99" s="48"/>
      <c r="D99" s="48"/>
      <c r="E99" s="48"/>
      <c r="F99" s="48"/>
      <c r="G99" s="48"/>
      <c r="H99" s="48"/>
      <c r="I99" s="48"/>
      <c r="J99" s="48"/>
      <c r="K99" s="48"/>
      <c r="L99" s="39"/>
      <c r="M99" s="34"/>
      <c r="O99" s="34"/>
      <c r="P99" s="34"/>
      <c r="Q99" s="34"/>
      <c r="R99" s="34"/>
      <c r="S99" s="34"/>
      <c r="T99" s="34"/>
      <c r="U99" s="34"/>
      <c r="V99" s="34"/>
      <c r="W99" s="34"/>
      <c r="X99" s="34"/>
      <c r="Y99" s="34"/>
      <c r="Z99" s="34"/>
      <c r="AA99" s="34"/>
      <c r="AB99" s="34"/>
      <c r="AC99" s="34"/>
      <c r="AD99" s="34"/>
      <c r="AE99" s="34"/>
    </row>
  </sheetData>
  <sheetProtection algorithmName="SHA-512" hashValue="mtGciOArgfatBjLkZNLip0fnLg7fqe3N+gU/n44CA9p60m/TeEjzqCePgiGAfxVFE8cJEI+0p3l9QE++MQjQbg==" saltValue="Sbw3ecHtccXdzG7hQSXwo1NnSltp/THVmPiOvviJJ3g0MoUp5C5CMSKSYtK1YmZJU9hLnrHFiUv8rMcpSm8Vfw==" spinCount="100000" sheet="1" objects="1" scenarios="1" formatColumns="0" formatRows="0" autoFilter="0"/>
  <autoFilter ref="C79:K98"/>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83</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117</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ROUND(J79,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ROUND((SUM(BE79:BE231)),  2)</f>
        <v>0</v>
      </c>
      <c r="G33" s="34"/>
      <c r="H33" s="34"/>
      <c r="I33" s="118">
        <v>0.21</v>
      </c>
      <c r="J33" s="117">
        <f>ROUND(((SUM(BE79:BE231))*I33),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ROUND((SUM(BF79:BF231)),  2)</f>
        <v>0</v>
      </c>
      <c r="G34" s="34"/>
      <c r="H34" s="34"/>
      <c r="I34" s="118">
        <v>0.15</v>
      </c>
      <c r="J34" s="117">
        <f>ROUND(((SUM(BF79:BF231))*I34),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ROUND((SUM(BG79:BG231)),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ROUND((SUM(BH79:BH231)),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ROUND((SUM(BI79:BI231)),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SO 01 - Železniční svršek</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J79</f>
        <v>0</v>
      </c>
      <c r="K59" s="36"/>
      <c r="L59" s="106"/>
      <c r="S59" s="34"/>
      <c r="T59" s="34"/>
      <c r="U59" s="34"/>
      <c r="V59" s="34"/>
      <c r="W59" s="34"/>
      <c r="X59" s="34"/>
      <c r="Y59" s="34"/>
      <c r="Z59" s="34"/>
      <c r="AA59" s="34"/>
      <c r="AB59" s="34"/>
      <c r="AC59" s="34"/>
      <c r="AD59" s="34"/>
      <c r="AE59" s="34"/>
      <c r="AU59" s="17" t="s">
        <v>121</v>
      </c>
    </row>
    <row r="60" spans="1:47" s="2" customFormat="1" ht="21.75" hidden="1" customHeight="1">
      <c r="A60" s="34"/>
      <c r="B60" s="35"/>
      <c r="C60" s="36"/>
      <c r="D60" s="36"/>
      <c r="E60" s="36"/>
      <c r="F60" s="36"/>
      <c r="G60" s="36"/>
      <c r="H60" s="36"/>
      <c r="I60" s="36"/>
      <c r="J60" s="36"/>
      <c r="K60" s="36"/>
      <c r="L60" s="106"/>
      <c r="S60" s="34"/>
      <c r="T60" s="34"/>
      <c r="U60" s="34"/>
      <c r="V60" s="34"/>
      <c r="W60" s="34"/>
      <c r="X60" s="34"/>
      <c r="Y60" s="34"/>
      <c r="Z60" s="34"/>
      <c r="AA60" s="34"/>
      <c r="AB60" s="34"/>
      <c r="AC60" s="34"/>
      <c r="AD60" s="34"/>
      <c r="AE60" s="34"/>
    </row>
    <row r="61" spans="1:47" s="2" customFormat="1" ht="6.95" hidden="1" customHeight="1">
      <c r="A61" s="34"/>
      <c r="B61" s="47"/>
      <c r="C61" s="48"/>
      <c r="D61" s="48"/>
      <c r="E61" s="48"/>
      <c r="F61" s="48"/>
      <c r="G61" s="48"/>
      <c r="H61" s="48"/>
      <c r="I61" s="48"/>
      <c r="J61" s="48"/>
      <c r="K61" s="48"/>
      <c r="L61" s="106"/>
      <c r="S61" s="34"/>
      <c r="T61" s="34"/>
      <c r="U61" s="34"/>
      <c r="V61" s="34"/>
      <c r="W61" s="34"/>
      <c r="X61" s="34"/>
      <c r="Y61" s="34"/>
      <c r="Z61" s="34"/>
      <c r="AA61" s="34"/>
      <c r="AB61" s="34"/>
      <c r="AC61" s="34"/>
      <c r="AD61" s="34"/>
      <c r="AE61" s="34"/>
    </row>
    <row r="62" spans="1:47" ht="11.25" hidden="1"/>
    <row r="63" spans="1:47" ht="11.25" hidden="1"/>
    <row r="64" spans="1:47" ht="11.25" hidden="1"/>
    <row r="65" spans="1:65" s="2" customFormat="1" ht="6.95" customHeight="1">
      <c r="A65" s="34"/>
      <c r="B65" s="49"/>
      <c r="C65" s="50"/>
      <c r="D65" s="50"/>
      <c r="E65" s="50"/>
      <c r="F65" s="50"/>
      <c r="G65" s="50"/>
      <c r="H65" s="50"/>
      <c r="I65" s="50"/>
      <c r="J65" s="50"/>
      <c r="K65" s="50"/>
      <c r="L65" s="106"/>
      <c r="S65" s="34"/>
      <c r="T65" s="34"/>
      <c r="U65" s="34"/>
      <c r="V65" s="34"/>
      <c r="W65" s="34"/>
      <c r="X65" s="34"/>
      <c r="Y65" s="34"/>
      <c r="Z65" s="34"/>
      <c r="AA65" s="34"/>
      <c r="AB65" s="34"/>
      <c r="AC65" s="34"/>
      <c r="AD65" s="34"/>
      <c r="AE65" s="34"/>
    </row>
    <row r="66" spans="1:65" s="2" customFormat="1" ht="24.95" customHeight="1">
      <c r="A66" s="34"/>
      <c r="B66" s="35"/>
      <c r="C66" s="23" t="s">
        <v>122</v>
      </c>
      <c r="D66" s="36"/>
      <c r="E66" s="36"/>
      <c r="F66" s="36"/>
      <c r="G66" s="36"/>
      <c r="H66" s="36"/>
      <c r="I66" s="36"/>
      <c r="J66" s="36"/>
      <c r="K66" s="36"/>
      <c r="L66" s="106"/>
      <c r="S66" s="34"/>
      <c r="T66" s="34"/>
      <c r="U66" s="34"/>
      <c r="V66" s="34"/>
      <c r="W66" s="34"/>
      <c r="X66" s="34"/>
      <c r="Y66" s="34"/>
      <c r="Z66" s="34"/>
      <c r="AA66" s="34"/>
      <c r="AB66" s="34"/>
      <c r="AC66" s="34"/>
      <c r="AD66" s="34"/>
      <c r="AE66" s="34"/>
    </row>
    <row r="67" spans="1:65" s="2" customFormat="1" ht="6.9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65" s="2" customFormat="1" ht="12" customHeight="1">
      <c r="A68" s="34"/>
      <c r="B68" s="35"/>
      <c r="C68" s="29" t="s">
        <v>16</v>
      </c>
      <c r="D68" s="36"/>
      <c r="E68" s="36"/>
      <c r="F68" s="36"/>
      <c r="G68" s="36"/>
      <c r="H68" s="36"/>
      <c r="I68" s="36"/>
      <c r="J68" s="36"/>
      <c r="K68" s="36"/>
      <c r="L68" s="106"/>
      <c r="S68" s="34"/>
      <c r="T68" s="34"/>
      <c r="U68" s="34"/>
      <c r="V68" s="34"/>
      <c r="W68" s="34"/>
      <c r="X68" s="34"/>
      <c r="Y68" s="34"/>
      <c r="Z68" s="34"/>
      <c r="AA68" s="34"/>
      <c r="AB68" s="34"/>
      <c r="AC68" s="34"/>
      <c r="AD68" s="34"/>
      <c r="AE68" s="34"/>
    </row>
    <row r="69" spans="1:65" s="2" customFormat="1" ht="16.5" customHeight="1">
      <c r="A69" s="34"/>
      <c r="B69" s="35"/>
      <c r="C69" s="36"/>
      <c r="D69" s="36"/>
      <c r="E69" s="297" t="str">
        <f>E7</f>
        <v>Oprava trati v úseku Kunčice n. L. - Hostinné</v>
      </c>
      <c r="F69" s="298"/>
      <c r="G69" s="298"/>
      <c r="H69" s="298"/>
      <c r="I69" s="36"/>
      <c r="J69" s="36"/>
      <c r="K69" s="36"/>
      <c r="L69" s="106"/>
      <c r="S69" s="34"/>
      <c r="T69" s="34"/>
      <c r="U69" s="34"/>
      <c r="V69" s="34"/>
      <c r="W69" s="34"/>
      <c r="X69" s="34"/>
      <c r="Y69" s="34"/>
      <c r="Z69" s="34"/>
      <c r="AA69" s="34"/>
      <c r="AB69" s="34"/>
      <c r="AC69" s="34"/>
      <c r="AD69" s="34"/>
      <c r="AE69" s="34"/>
    </row>
    <row r="70" spans="1:65" s="2" customFormat="1" ht="12" customHeight="1">
      <c r="A70" s="34"/>
      <c r="B70" s="35"/>
      <c r="C70" s="29" t="s">
        <v>116</v>
      </c>
      <c r="D70" s="36"/>
      <c r="E70" s="36"/>
      <c r="F70" s="36"/>
      <c r="G70" s="36"/>
      <c r="H70" s="36"/>
      <c r="I70" s="36"/>
      <c r="J70" s="36"/>
      <c r="K70" s="36"/>
      <c r="L70" s="106"/>
      <c r="S70" s="34"/>
      <c r="T70" s="34"/>
      <c r="U70" s="34"/>
      <c r="V70" s="34"/>
      <c r="W70" s="34"/>
      <c r="X70" s="34"/>
      <c r="Y70" s="34"/>
      <c r="Z70" s="34"/>
      <c r="AA70" s="34"/>
      <c r="AB70" s="34"/>
      <c r="AC70" s="34"/>
      <c r="AD70" s="34"/>
      <c r="AE70" s="34"/>
    </row>
    <row r="71" spans="1:65" s="2" customFormat="1" ht="16.5" customHeight="1">
      <c r="A71" s="34"/>
      <c r="B71" s="35"/>
      <c r="C71" s="36"/>
      <c r="D71" s="36"/>
      <c r="E71" s="254" t="str">
        <f>E9</f>
        <v>SO 01 - Železniční svršek</v>
      </c>
      <c r="F71" s="299"/>
      <c r="G71" s="299"/>
      <c r="H71" s="299"/>
      <c r="I71" s="36"/>
      <c r="J71" s="36"/>
      <c r="K71" s="36"/>
      <c r="L71" s="106"/>
      <c r="S71" s="34"/>
      <c r="T71" s="34"/>
      <c r="U71" s="34"/>
      <c r="V71" s="34"/>
      <c r="W71" s="34"/>
      <c r="X71" s="34"/>
      <c r="Y71" s="34"/>
      <c r="Z71" s="34"/>
      <c r="AA71" s="34"/>
      <c r="AB71" s="34"/>
      <c r="AC71" s="34"/>
      <c r="AD71" s="34"/>
      <c r="AE71" s="34"/>
    </row>
    <row r="72" spans="1:65"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65" s="2" customFormat="1" ht="12" customHeight="1">
      <c r="A73" s="34"/>
      <c r="B73" s="35"/>
      <c r="C73" s="29" t="s">
        <v>22</v>
      </c>
      <c r="D73" s="36"/>
      <c r="E73" s="36"/>
      <c r="F73" s="27" t="str">
        <f>F12</f>
        <v>TÚ Kunčice n. L. - Hostinné</v>
      </c>
      <c r="G73" s="36"/>
      <c r="H73" s="36"/>
      <c r="I73" s="29" t="s">
        <v>24</v>
      </c>
      <c r="J73" s="59" t="str">
        <f>IF(J12="","",J12)</f>
        <v>23. 12. 2022</v>
      </c>
      <c r="K73" s="36"/>
      <c r="L73" s="106"/>
      <c r="S73" s="34"/>
      <c r="T73" s="34"/>
      <c r="U73" s="34"/>
      <c r="V73" s="34"/>
      <c r="W73" s="34"/>
      <c r="X73" s="34"/>
      <c r="Y73" s="34"/>
      <c r="Z73" s="34"/>
      <c r="AA73" s="34"/>
      <c r="AB73" s="34"/>
      <c r="AC73" s="34"/>
      <c r="AD73" s="34"/>
      <c r="AE73" s="34"/>
    </row>
    <row r="74" spans="1:65"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65" s="2" customFormat="1" ht="15.2" customHeight="1">
      <c r="A75" s="34"/>
      <c r="B75" s="35"/>
      <c r="C75" s="29" t="s">
        <v>26</v>
      </c>
      <c r="D75" s="36"/>
      <c r="E75" s="36"/>
      <c r="F75" s="27" t="str">
        <f>E15</f>
        <v>Správa železnic, s.o.</v>
      </c>
      <c r="G75" s="36"/>
      <c r="H75" s="36"/>
      <c r="I75" s="29" t="s">
        <v>33</v>
      </c>
      <c r="J75" s="32" t="str">
        <f>E21</f>
        <v xml:space="preserve"> </v>
      </c>
      <c r="K75" s="36"/>
      <c r="L75" s="106"/>
      <c r="S75" s="34"/>
      <c r="T75" s="34"/>
      <c r="U75" s="34"/>
      <c r="V75" s="34"/>
      <c r="W75" s="34"/>
      <c r="X75" s="34"/>
      <c r="Y75" s="34"/>
      <c r="Z75" s="34"/>
      <c r="AA75" s="34"/>
      <c r="AB75" s="34"/>
      <c r="AC75" s="34"/>
      <c r="AD75" s="34"/>
      <c r="AE75" s="34"/>
    </row>
    <row r="76" spans="1:65" s="2" customFormat="1" ht="15.2" customHeight="1">
      <c r="A76" s="34"/>
      <c r="B76" s="35"/>
      <c r="C76" s="29" t="s">
        <v>31</v>
      </c>
      <c r="D76" s="36"/>
      <c r="E76" s="36"/>
      <c r="F76" s="27" t="str">
        <f>IF(E18="","",E18)</f>
        <v>Vyplň údaj</v>
      </c>
      <c r="G76" s="36"/>
      <c r="H76" s="36"/>
      <c r="I76" s="29" t="s">
        <v>36</v>
      </c>
      <c r="J76" s="32" t="str">
        <f>E24</f>
        <v>ST Hradec Králové</v>
      </c>
      <c r="K76" s="36"/>
      <c r="L76" s="106"/>
      <c r="S76" s="34"/>
      <c r="T76" s="34"/>
      <c r="U76" s="34"/>
      <c r="V76" s="34"/>
      <c r="W76" s="34"/>
      <c r="X76" s="34"/>
      <c r="Y76" s="34"/>
      <c r="Z76" s="34"/>
      <c r="AA76" s="34"/>
      <c r="AB76" s="34"/>
      <c r="AC76" s="34"/>
      <c r="AD76" s="34"/>
      <c r="AE76" s="34"/>
    </row>
    <row r="77" spans="1:65" s="2" customFormat="1" ht="10.3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65" s="9" customFormat="1" ht="29.25" customHeight="1">
      <c r="A78" s="134"/>
      <c r="B78" s="135"/>
      <c r="C78" s="136" t="s">
        <v>123</v>
      </c>
      <c r="D78" s="137" t="s">
        <v>59</v>
      </c>
      <c r="E78" s="137" t="s">
        <v>55</v>
      </c>
      <c r="F78" s="137" t="s">
        <v>56</v>
      </c>
      <c r="G78" s="137" t="s">
        <v>124</v>
      </c>
      <c r="H78" s="137" t="s">
        <v>125</v>
      </c>
      <c r="I78" s="137" t="s">
        <v>126</v>
      </c>
      <c r="J78" s="137" t="s">
        <v>120</v>
      </c>
      <c r="K78" s="138" t="s">
        <v>127</v>
      </c>
      <c r="L78" s="139"/>
      <c r="M78" s="68" t="s">
        <v>28</v>
      </c>
      <c r="N78" s="69" t="s">
        <v>44</v>
      </c>
      <c r="O78" s="69" t="s">
        <v>128</v>
      </c>
      <c r="P78" s="69" t="s">
        <v>129</v>
      </c>
      <c r="Q78" s="69" t="s">
        <v>130</v>
      </c>
      <c r="R78" s="69" t="s">
        <v>131</v>
      </c>
      <c r="S78" s="69" t="s">
        <v>132</v>
      </c>
      <c r="T78" s="70" t="s">
        <v>133</v>
      </c>
      <c r="U78" s="134"/>
      <c r="V78" s="134"/>
      <c r="W78" s="134"/>
      <c r="X78" s="134"/>
      <c r="Y78" s="134"/>
      <c r="Z78" s="134"/>
      <c r="AA78" s="134"/>
      <c r="AB78" s="134"/>
      <c r="AC78" s="134"/>
      <c r="AD78" s="134"/>
      <c r="AE78" s="134"/>
    </row>
    <row r="79" spans="1:65" s="2" customFormat="1" ht="22.9" customHeight="1">
      <c r="A79" s="34"/>
      <c r="B79" s="35"/>
      <c r="C79" s="75" t="s">
        <v>134</v>
      </c>
      <c r="D79" s="36"/>
      <c r="E79" s="36"/>
      <c r="F79" s="36"/>
      <c r="G79" s="36"/>
      <c r="H79" s="36"/>
      <c r="I79" s="36"/>
      <c r="J79" s="140">
        <f>BK79</f>
        <v>0</v>
      </c>
      <c r="K79" s="36"/>
      <c r="L79" s="39"/>
      <c r="M79" s="71"/>
      <c r="N79" s="141"/>
      <c r="O79" s="72"/>
      <c r="P79" s="142">
        <f>SUM(P80:P231)</f>
        <v>0</v>
      </c>
      <c r="Q79" s="72"/>
      <c r="R79" s="142">
        <f>SUM(R80:R231)</f>
        <v>2726.8580000000002</v>
      </c>
      <c r="S79" s="72"/>
      <c r="T79" s="143">
        <f>SUM(T80:T231)</f>
        <v>0</v>
      </c>
      <c r="U79" s="34"/>
      <c r="V79" s="34"/>
      <c r="W79" s="34"/>
      <c r="X79" s="34"/>
      <c r="Y79" s="34"/>
      <c r="Z79" s="34"/>
      <c r="AA79" s="34"/>
      <c r="AB79" s="34"/>
      <c r="AC79" s="34"/>
      <c r="AD79" s="34"/>
      <c r="AE79" s="34"/>
      <c r="AT79" s="17" t="s">
        <v>73</v>
      </c>
      <c r="AU79" s="17" t="s">
        <v>121</v>
      </c>
      <c r="BK79" s="144">
        <f>SUM(BK80:BK231)</f>
        <v>0</v>
      </c>
    </row>
    <row r="80" spans="1:65" s="2" customFormat="1" ht="156.75" customHeight="1">
      <c r="A80" s="34"/>
      <c r="B80" s="35"/>
      <c r="C80" s="145" t="s">
        <v>82</v>
      </c>
      <c r="D80" s="145" t="s">
        <v>135</v>
      </c>
      <c r="E80" s="146" t="s">
        <v>136</v>
      </c>
      <c r="F80" s="147" t="s">
        <v>137</v>
      </c>
      <c r="G80" s="148" t="s">
        <v>138</v>
      </c>
      <c r="H80" s="149">
        <v>3871</v>
      </c>
      <c r="I80" s="150"/>
      <c r="J80" s="151">
        <f>ROUND(I80*H80,2)</f>
        <v>0</v>
      </c>
      <c r="K80" s="147" t="s">
        <v>139</v>
      </c>
      <c r="L80" s="39"/>
      <c r="M80" s="152" t="s">
        <v>28</v>
      </c>
      <c r="N80" s="153" t="s">
        <v>45</v>
      </c>
      <c r="O80" s="64"/>
      <c r="P80" s="154">
        <f>O80*H80</f>
        <v>0</v>
      </c>
      <c r="Q80" s="154">
        <v>0</v>
      </c>
      <c r="R80" s="154">
        <f>Q80*H80</f>
        <v>0</v>
      </c>
      <c r="S80" s="154">
        <v>0</v>
      </c>
      <c r="T80" s="155">
        <f>S80*H80</f>
        <v>0</v>
      </c>
      <c r="U80" s="34"/>
      <c r="V80" s="34"/>
      <c r="W80" s="34"/>
      <c r="X80" s="34"/>
      <c r="Y80" s="34"/>
      <c r="Z80" s="34"/>
      <c r="AA80" s="34"/>
      <c r="AB80" s="34"/>
      <c r="AC80" s="34"/>
      <c r="AD80" s="34"/>
      <c r="AE80" s="34"/>
      <c r="AR80" s="156" t="s">
        <v>140</v>
      </c>
      <c r="AT80" s="156" t="s">
        <v>135</v>
      </c>
      <c r="AU80" s="156" t="s">
        <v>74</v>
      </c>
      <c r="AY80" s="17" t="s">
        <v>141</v>
      </c>
      <c r="BE80" s="157">
        <f>IF(N80="základní",J80,0)</f>
        <v>0</v>
      </c>
      <c r="BF80" s="157">
        <f>IF(N80="snížená",J80,0)</f>
        <v>0</v>
      </c>
      <c r="BG80" s="157">
        <f>IF(N80="zákl. přenesená",J80,0)</f>
        <v>0</v>
      </c>
      <c r="BH80" s="157">
        <f>IF(N80="sníž. přenesená",J80,0)</f>
        <v>0</v>
      </c>
      <c r="BI80" s="157">
        <f>IF(N80="nulová",J80,0)</f>
        <v>0</v>
      </c>
      <c r="BJ80" s="17" t="s">
        <v>82</v>
      </c>
      <c r="BK80" s="157">
        <f>ROUND(I80*H80,2)</f>
        <v>0</v>
      </c>
      <c r="BL80" s="17" t="s">
        <v>140</v>
      </c>
      <c r="BM80" s="156" t="s">
        <v>84</v>
      </c>
    </row>
    <row r="81" spans="1:65" s="10" customFormat="1" ht="22.5">
      <c r="B81" s="158"/>
      <c r="C81" s="159"/>
      <c r="D81" s="160" t="s">
        <v>142</v>
      </c>
      <c r="E81" s="161" t="s">
        <v>28</v>
      </c>
      <c r="F81" s="162" t="s">
        <v>143</v>
      </c>
      <c r="G81" s="159"/>
      <c r="H81" s="161" t="s">
        <v>28</v>
      </c>
      <c r="I81" s="163"/>
      <c r="J81" s="159"/>
      <c r="K81" s="159"/>
      <c r="L81" s="164"/>
      <c r="M81" s="165"/>
      <c r="N81" s="166"/>
      <c r="O81" s="166"/>
      <c r="P81" s="166"/>
      <c r="Q81" s="166"/>
      <c r="R81" s="166"/>
      <c r="S81" s="166"/>
      <c r="T81" s="167"/>
      <c r="AT81" s="168" t="s">
        <v>142</v>
      </c>
      <c r="AU81" s="168" t="s">
        <v>74</v>
      </c>
      <c r="AV81" s="10" t="s">
        <v>82</v>
      </c>
      <c r="AW81" s="10" t="s">
        <v>35</v>
      </c>
      <c r="AX81" s="10" t="s">
        <v>74</v>
      </c>
      <c r="AY81" s="168" t="s">
        <v>141</v>
      </c>
    </row>
    <row r="82" spans="1:65" s="11" customFormat="1" ht="11.25">
      <c r="B82" s="169"/>
      <c r="C82" s="170"/>
      <c r="D82" s="160" t="s">
        <v>142</v>
      </c>
      <c r="E82" s="171" t="s">
        <v>28</v>
      </c>
      <c r="F82" s="172" t="s">
        <v>144</v>
      </c>
      <c r="G82" s="170"/>
      <c r="H82" s="173">
        <v>3871</v>
      </c>
      <c r="I82" s="174"/>
      <c r="J82" s="170"/>
      <c r="K82" s="170"/>
      <c r="L82" s="175"/>
      <c r="M82" s="176"/>
      <c r="N82" s="177"/>
      <c r="O82" s="177"/>
      <c r="P82" s="177"/>
      <c r="Q82" s="177"/>
      <c r="R82" s="177"/>
      <c r="S82" s="177"/>
      <c r="T82" s="178"/>
      <c r="AT82" s="179" t="s">
        <v>142</v>
      </c>
      <c r="AU82" s="179" t="s">
        <v>74</v>
      </c>
      <c r="AV82" s="11" t="s">
        <v>84</v>
      </c>
      <c r="AW82" s="11" t="s">
        <v>35</v>
      </c>
      <c r="AX82" s="11" t="s">
        <v>74</v>
      </c>
      <c r="AY82" s="179" t="s">
        <v>141</v>
      </c>
    </row>
    <row r="83" spans="1:65" s="12" customFormat="1" ht="11.25">
      <c r="B83" s="180"/>
      <c r="C83" s="181"/>
      <c r="D83" s="160" t="s">
        <v>142</v>
      </c>
      <c r="E83" s="182" t="s">
        <v>28</v>
      </c>
      <c r="F83" s="183" t="s">
        <v>145</v>
      </c>
      <c r="G83" s="181"/>
      <c r="H83" s="184">
        <v>3871</v>
      </c>
      <c r="I83" s="185"/>
      <c r="J83" s="181"/>
      <c r="K83" s="181"/>
      <c r="L83" s="186"/>
      <c r="M83" s="187"/>
      <c r="N83" s="188"/>
      <c r="O83" s="188"/>
      <c r="P83" s="188"/>
      <c r="Q83" s="188"/>
      <c r="R83" s="188"/>
      <c r="S83" s="188"/>
      <c r="T83" s="189"/>
      <c r="AT83" s="190" t="s">
        <v>142</v>
      </c>
      <c r="AU83" s="190" t="s">
        <v>74</v>
      </c>
      <c r="AV83" s="12" t="s">
        <v>140</v>
      </c>
      <c r="AW83" s="12" t="s">
        <v>35</v>
      </c>
      <c r="AX83" s="12" t="s">
        <v>82</v>
      </c>
      <c r="AY83" s="190" t="s">
        <v>141</v>
      </c>
    </row>
    <row r="84" spans="1:65" s="2" customFormat="1" ht="111.75" customHeight="1">
      <c r="A84" s="34"/>
      <c r="B84" s="35"/>
      <c r="C84" s="191" t="s">
        <v>84</v>
      </c>
      <c r="D84" s="191" t="s">
        <v>146</v>
      </c>
      <c r="E84" s="192" t="s">
        <v>147</v>
      </c>
      <c r="F84" s="193" t="s">
        <v>148</v>
      </c>
      <c r="G84" s="194" t="s">
        <v>138</v>
      </c>
      <c r="H84" s="195">
        <v>3871</v>
      </c>
      <c r="I84" s="196"/>
      <c r="J84" s="197">
        <f>ROUND(I84*H84,2)</f>
        <v>0</v>
      </c>
      <c r="K84" s="193" t="s">
        <v>28</v>
      </c>
      <c r="L84" s="198"/>
      <c r="M84" s="199" t="s">
        <v>28</v>
      </c>
      <c r="N84" s="200" t="s">
        <v>45</v>
      </c>
      <c r="O84" s="64"/>
      <c r="P84" s="154">
        <f>O84*H84</f>
        <v>0</v>
      </c>
      <c r="Q84" s="154">
        <v>0</v>
      </c>
      <c r="R84" s="154">
        <f>Q84*H84</f>
        <v>0</v>
      </c>
      <c r="S84" s="154">
        <v>0</v>
      </c>
      <c r="T84" s="155">
        <f>S84*H84</f>
        <v>0</v>
      </c>
      <c r="U84" s="34"/>
      <c r="V84" s="34"/>
      <c r="W84" s="34"/>
      <c r="X84" s="34"/>
      <c r="Y84" s="34"/>
      <c r="Z84" s="34"/>
      <c r="AA84" s="34"/>
      <c r="AB84" s="34"/>
      <c r="AC84" s="34"/>
      <c r="AD84" s="34"/>
      <c r="AE84" s="34"/>
      <c r="AR84" s="156" t="s">
        <v>149</v>
      </c>
      <c r="AT84" s="156" t="s">
        <v>146</v>
      </c>
      <c r="AU84" s="156" t="s">
        <v>74</v>
      </c>
      <c r="AY84" s="17" t="s">
        <v>141</v>
      </c>
      <c r="BE84" s="157">
        <f>IF(N84="základní",J84,0)</f>
        <v>0</v>
      </c>
      <c r="BF84" s="157">
        <f>IF(N84="snížená",J84,0)</f>
        <v>0</v>
      </c>
      <c r="BG84" s="157">
        <f>IF(N84="zákl. přenesená",J84,0)</f>
        <v>0</v>
      </c>
      <c r="BH84" s="157">
        <f>IF(N84="sníž. přenesená",J84,0)</f>
        <v>0</v>
      </c>
      <c r="BI84" s="157">
        <f>IF(N84="nulová",J84,0)</f>
        <v>0</v>
      </c>
      <c r="BJ84" s="17" t="s">
        <v>82</v>
      </c>
      <c r="BK84" s="157">
        <f>ROUND(I84*H84,2)</f>
        <v>0</v>
      </c>
      <c r="BL84" s="17" t="s">
        <v>140</v>
      </c>
      <c r="BM84" s="156" t="s">
        <v>150</v>
      </c>
    </row>
    <row r="85" spans="1:65" s="11" customFormat="1" ht="11.25">
      <c r="B85" s="169"/>
      <c r="C85" s="170"/>
      <c r="D85" s="160" t="s">
        <v>142</v>
      </c>
      <c r="E85" s="171" t="s">
        <v>28</v>
      </c>
      <c r="F85" s="172" t="s">
        <v>151</v>
      </c>
      <c r="G85" s="170"/>
      <c r="H85" s="173">
        <v>3871</v>
      </c>
      <c r="I85" s="174"/>
      <c r="J85" s="170"/>
      <c r="K85" s="170"/>
      <c r="L85" s="175"/>
      <c r="M85" s="176"/>
      <c r="N85" s="177"/>
      <c r="O85" s="177"/>
      <c r="P85" s="177"/>
      <c r="Q85" s="177"/>
      <c r="R85" s="177"/>
      <c r="S85" s="177"/>
      <c r="T85" s="178"/>
      <c r="AT85" s="179" t="s">
        <v>142</v>
      </c>
      <c r="AU85" s="179" t="s">
        <v>74</v>
      </c>
      <c r="AV85" s="11" t="s">
        <v>84</v>
      </c>
      <c r="AW85" s="11" t="s">
        <v>35</v>
      </c>
      <c r="AX85" s="11" t="s">
        <v>74</v>
      </c>
      <c r="AY85" s="179" t="s">
        <v>141</v>
      </c>
    </row>
    <row r="86" spans="1:65" s="12" customFormat="1" ht="11.25">
      <c r="B86" s="180"/>
      <c r="C86" s="181"/>
      <c r="D86" s="160" t="s">
        <v>142</v>
      </c>
      <c r="E86" s="182" t="s">
        <v>28</v>
      </c>
      <c r="F86" s="183" t="s">
        <v>145</v>
      </c>
      <c r="G86" s="181"/>
      <c r="H86" s="184">
        <v>3871</v>
      </c>
      <c r="I86" s="185"/>
      <c r="J86" s="181"/>
      <c r="K86" s="181"/>
      <c r="L86" s="186"/>
      <c r="M86" s="187"/>
      <c r="N86" s="188"/>
      <c r="O86" s="188"/>
      <c r="P86" s="188"/>
      <c r="Q86" s="188"/>
      <c r="R86" s="188"/>
      <c r="S86" s="188"/>
      <c r="T86" s="189"/>
      <c r="AT86" s="190" t="s">
        <v>142</v>
      </c>
      <c r="AU86" s="190" t="s">
        <v>74</v>
      </c>
      <c r="AV86" s="12" t="s">
        <v>140</v>
      </c>
      <c r="AW86" s="12" t="s">
        <v>35</v>
      </c>
      <c r="AX86" s="12" t="s">
        <v>82</v>
      </c>
      <c r="AY86" s="190" t="s">
        <v>141</v>
      </c>
    </row>
    <row r="87" spans="1:65" s="2" customFormat="1" ht="49.15" customHeight="1">
      <c r="A87" s="34"/>
      <c r="B87" s="35"/>
      <c r="C87" s="145" t="s">
        <v>152</v>
      </c>
      <c r="D87" s="145" t="s">
        <v>135</v>
      </c>
      <c r="E87" s="146" t="s">
        <v>153</v>
      </c>
      <c r="F87" s="147" t="s">
        <v>154</v>
      </c>
      <c r="G87" s="148" t="s">
        <v>138</v>
      </c>
      <c r="H87" s="149">
        <v>192</v>
      </c>
      <c r="I87" s="150"/>
      <c r="J87" s="151">
        <f>ROUND(I87*H87,2)</f>
        <v>0</v>
      </c>
      <c r="K87" s="147" t="s">
        <v>139</v>
      </c>
      <c r="L87" s="39"/>
      <c r="M87" s="152" t="s">
        <v>28</v>
      </c>
      <c r="N87" s="153" t="s">
        <v>45</v>
      </c>
      <c r="O87" s="64"/>
      <c r="P87" s="154">
        <f>O87*H87</f>
        <v>0</v>
      </c>
      <c r="Q87" s="154">
        <v>0</v>
      </c>
      <c r="R87" s="154">
        <f>Q87*H87</f>
        <v>0</v>
      </c>
      <c r="S87" s="154">
        <v>0</v>
      </c>
      <c r="T87" s="155">
        <f>S87*H87</f>
        <v>0</v>
      </c>
      <c r="U87" s="34"/>
      <c r="V87" s="34"/>
      <c r="W87" s="34"/>
      <c r="X87" s="34"/>
      <c r="Y87" s="34"/>
      <c r="Z87" s="34"/>
      <c r="AA87" s="34"/>
      <c r="AB87" s="34"/>
      <c r="AC87" s="34"/>
      <c r="AD87" s="34"/>
      <c r="AE87" s="34"/>
      <c r="AR87" s="156" t="s">
        <v>140</v>
      </c>
      <c r="AT87" s="156" t="s">
        <v>135</v>
      </c>
      <c r="AU87" s="156" t="s">
        <v>74</v>
      </c>
      <c r="AY87" s="17" t="s">
        <v>141</v>
      </c>
      <c r="BE87" s="157">
        <f>IF(N87="základní",J87,0)</f>
        <v>0</v>
      </c>
      <c r="BF87" s="157">
        <f>IF(N87="snížená",J87,0)</f>
        <v>0</v>
      </c>
      <c r="BG87" s="157">
        <f>IF(N87="zákl. přenesená",J87,0)</f>
        <v>0</v>
      </c>
      <c r="BH87" s="157">
        <f>IF(N87="sníž. přenesená",J87,0)</f>
        <v>0</v>
      </c>
      <c r="BI87" s="157">
        <f>IF(N87="nulová",J87,0)</f>
        <v>0</v>
      </c>
      <c r="BJ87" s="17" t="s">
        <v>82</v>
      </c>
      <c r="BK87" s="157">
        <f>ROUND(I87*H87,2)</f>
        <v>0</v>
      </c>
      <c r="BL87" s="17" t="s">
        <v>140</v>
      </c>
      <c r="BM87" s="156" t="s">
        <v>155</v>
      </c>
    </row>
    <row r="88" spans="1:65" s="11" customFormat="1" ht="11.25">
      <c r="B88" s="169"/>
      <c r="C88" s="170"/>
      <c r="D88" s="160" t="s">
        <v>142</v>
      </c>
      <c r="E88" s="171" t="s">
        <v>28</v>
      </c>
      <c r="F88" s="172" t="s">
        <v>156</v>
      </c>
      <c r="G88" s="170"/>
      <c r="H88" s="173">
        <v>192</v>
      </c>
      <c r="I88" s="174"/>
      <c r="J88" s="170"/>
      <c r="K88" s="170"/>
      <c r="L88" s="175"/>
      <c r="M88" s="176"/>
      <c r="N88" s="177"/>
      <c r="O88" s="177"/>
      <c r="P88" s="177"/>
      <c r="Q88" s="177"/>
      <c r="R88" s="177"/>
      <c r="S88" s="177"/>
      <c r="T88" s="178"/>
      <c r="AT88" s="179" t="s">
        <v>142</v>
      </c>
      <c r="AU88" s="179" t="s">
        <v>74</v>
      </c>
      <c r="AV88" s="11" t="s">
        <v>84</v>
      </c>
      <c r="AW88" s="11" t="s">
        <v>35</v>
      </c>
      <c r="AX88" s="11" t="s">
        <v>74</v>
      </c>
      <c r="AY88" s="179" t="s">
        <v>141</v>
      </c>
    </row>
    <row r="89" spans="1:65" s="12" customFormat="1" ht="11.25">
      <c r="B89" s="180"/>
      <c r="C89" s="181"/>
      <c r="D89" s="160" t="s">
        <v>142</v>
      </c>
      <c r="E89" s="182" t="s">
        <v>28</v>
      </c>
      <c r="F89" s="183" t="s">
        <v>145</v>
      </c>
      <c r="G89" s="181"/>
      <c r="H89" s="184">
        <v>192</v>
      </c>
      <c r="I89" s="185"/>
      <c r="J89" s="181"/>
      <c r="K89" s="181"/>
      <c r="L89" s="186"/>
      <c r="M89" s="187"/>
      <c r="N89" s="188"/>
      <c r="O89" s="188"/>
      <c r="P89" s="188"/>
      <c r="Q89" s="188"/>
      <c r="R89" s="188"/>
      <c r="S89" s="188"/>
      <c r="T89" s="189"/>
      <c r="AT89" s="190" t="s">
        <v>142</v>
      </c>
      <c r="AU89" s="190" t="s">
        <v>74</v>
      </c>
      <c r="AV89" s="12" t="s">
        <v>140</v>
      </c>
      <c r="AW89" s="12" t="s">
        <v>35</v>
      </c>
      <c r="AX89" s="12" t="s">
        <v>82</v>
      </c>
      <c r="AY89" s="190" t="s">
        <v>141</v>
      </c>
    </row>
    <row r="90" spans="1:65" s="2" customFormat="1" ht="101.25" customHeight="1">
      <c r="A90" s="34"/>
      <c r="B90" s="35"/>
      <c r="C90" s="145" t="s">
        <v>140</v>
      </c>
      <c r="D90" s="145" t="s">
        <v>135</v>
      </c>
      <c r="E90" s="146" t="s">
        <v>157</v>
      </c>
      <c r="F90" s="147" t="s">
        <v>158</v>
      </c>
      <c r="G90" s="148" t="s">
        <v>159</v>
      </c>
      <c r="H90" s="149">
        <v>36</v>
      </c>
      <c r="I90" s="150"/>
      <c r="J90" s="151">
        <f>ROUND(I90*H90,2)</f>
        <v>0</v>
      </c>
      <c r="K90" s="147" t="s">
        <v>139</v>
      </c>
      <c r="L90" s="39"/>
      <c r="M90" s="152" t="s">
        <v>28</v>
      </c>
      <c r="N90" s="153" t="s">
        <v>45</v>
      </c>
      <c r="O90" s="64"/>
      <c r="P90" s="154">
        <f>O90*H90</f>
        <v>0</v>
      </c>
      <c r="Q90" s="154">
        <v>0</v>
      </c>
      <c r="R90" s="154">
        <f>Q90*H90</f>
        <v>0</v>
      </c>
      <c r="S90" s="154">
        <v>0</v>
      </c>
      <c r="T90" s="155">
        <f>S90*H90</f>
        <v>0</v>
      </c>
      <c r="U90" s="34"/>
      <c r="V90" s="34"/>
      <c r="W90" s="34"/>
      <c r="X90" s="34"/>
      <c r="Y90" s="34"/>
      <c r="Z90" s="34"/>
      <c r="AA90" s="34"/>
      <c r="AB90" s="34"/>
      <c r="AC90" s="34"/>
      <c r="AD90" s="34"/>
      <c r="AE90" s="34"/>
      <c r="AR90" s="156" t="s">
        <v>140</v>
      </c>
      <c r="AT90" s="156" t="s">
        <v>135</v>
      </c>
      <c r="AU90" s="156" t="s">
        <v>74</v>
      </c>
      <c r="AY90" s="17" t="s">
        <v>141</v>
      </c>
      <c r="BE90" s="157">
        <f>IF(N90="základní",J90,0)</f>
        <v>0</v>
      </c>
      <c r="BF90" s="157">
        <f>IF(N90="snížená",J90,0)</f>
        <v>0</v>
      </c>
      <c r="BG90" s="157">
        <f>IF(N90="zákl. přenesená",J90,0)</f>
        <v>0</v>
      </c>
      <c r="BH90" s="157">
        <f>IF(N90="sníž. přenesená",J90,0)</f>
        <v>0</v>
      </c>
      <c r="BI90" s="157">
        <f>IF(N90="nulová",J90,0)</f>
        <v>0</v>
      </c>
      <c r="BJ90" s="17" t="s">
        <v>82</v>
      </c>
      <c r="BK90" s="157">
        <f>ROUND(I90*H90,2)</f>
        <v>0</v>
      </c>
      <c r="BL90" s="17" t="s">
        <v>140</v>
      </c>
      <c r="BM90" s="156" t="s">
        <v>149</v>
      </c>
    </row>
    <row r="91" spans="1:65" s="11" customFormat="1" ht="22.5">
      <c r="B91" s="169"/>
      <c r="C91" s="170"/>
      <c r="D91" s="160" t="s">
        <v>142</v>
      </c>
      <c r="E91" s="171" t="s">
        <v>28</v>
      </c>
      <c r="F91" s="172" t="s">
        <v>160</v>
      </c>
      <c r="G91" s="170"/>
      <c r="H91" s="173">
        <v>36</v>
      </c>
      <c r="I91" s="174"/>
      <c r="J91" s="170"/>
      <c r="K91" s="170"/>
      <c r="L91" s="175"/>
      <c r="M91" s="176"/>
      <c r="N91" s="177"/>
      <c r="O91" s="177"/>
      <c r="P91" s="177"/>
      <c r="Q91" s="177"/>
      <c r="R91" s="177"/>
      <c r="S91" s="177"/>
      <c r="T91" s="178"/>
      <c r="AT91" s="179" t="s">
        <v>142</v>
      </c>
      <c r="AU91" s="179" t="s">
        <v>74</v>
      </c>
      <c r="AV91" s="11" t="s">
        <v>84</v>
      </c>
      <c r="AW91" s="11" t="s">
        <v>35</v>
      </c>
      <c r="AX91" s="11" t="s">
        <v>74</v>
      </c>
      <c r="AY91" s="179" t="s">
        <v>141</v>
      </c>
    </row>
    <row r="92" spans="1:65" s="12" customFormat="1" ht="11.25">
      <c r="B92" s="180"/>
      <c r="C92" s="181"/>
      <c r="D92" s="160" t="s">
        <v>142</v>
      </c>
      <c r="E92" s="182" t="s">
        <v>28</v>
      </c>
      <c r="F92" s="183" t="s">
        <v>145</v>
      </c>
      <c r="G92" s="181"/>
      <c r="H92" s="184">
        <v>36</v>
      </c>
      <c r="I92" s="185"/>
      <c r="J92" s="181"/>
      <c r="K92" s="181"/>
      <c r="L92" s="186"/>
      <c r="M92" s="187"/>
      <c r="N92" s="188"/>
      <c r="O92" s="188"/>
      <c r="P92" s="188"/>
      <c r="Q92" s="188"/>
      <c r="R92" s="188"/>
      <c r="S92" s="188"/>
      <c r="T92" s="189"/>
      <c r="AT92" s="190" t="s">
        <v>142</v>
      </c>
      <c r="AU92" s="190" t="s">
        <v>74</v>
      </c>
      <c r="AV92" s="12" t="s">
        <v>140</v>
      </c>
      <c r="AW92" s="12" t="s">
        <v>35</v>
      </c>
      <c r="AX92" s="12" t="s">
        <v>82</v>
      </c>
      <c r="AY92" s="190" t="s">
        <v>141</v>
      </c>
    </row>
    <row r="93" spans="1:65" s="2" customFormat="1" ht="114.95" customHeight="1">
      <c r="A93" s="34"/>
      <c r="B93" s="35"/>
      <c r="C93" s="145" t="s">
        <v>161</v>
      </c>
      <c r="D93" s="145" t="s">
        <v>135</v>
      </c>
      <c r="E93" s="146" t="s">
        <v>162</v>
      </c>
      <c r="F93" s="147" t="s">
        <v>163</v>
      </c>
      <c r="G93" s="148" t="s">
        <v>159</v>
      </c>
      <c r="H93" s="149">
        <v>4694</v>
      </c>
      <c r="I93" s="150"/>
      <c r="J93" s="151">
        <f>ROUND(I93*H93,2)</f>
        <v>0</v>
      </c>
      <c r="K93" s="147" t="s">
        <v>139</v>
      </c>
      <c r="L93" s="39"/>
      <c r="M93" s="152" t="s">
        <v>28</v>
      </c>
      <c r="N93" s="153" t="s">
        <v>45</v>
      </c>
      <c r="O93" s="64"/>
      <c r="P93" s="154">
        <f>O93*H93</f>
        <v>0</v>
      </c>
      <c r="Q93" s="154">
        <v>0</v>
      </c>
      <c r="R93" s="154">
        <f>Q93*H93</f>
        <v>0</v>
      </c>
      <c r="S93" s="154">
        <v>0</v>
      </c>
      <c r="T93" s="155">
        <f>S93*H93</f>
        <v>0</v>
      </c>
      <c r="U93" s="34"/>
      <c r="V93" s="34"/>
      <c r="W93" s="34"/>
      <c r="X93" s="34"/>
      <c r="Y93" s="34"/>
      <c r="Z93" s="34"/>
      <c r="AA93" s="34"/>
      <c r="AB93" s="34"/>
      <c r="AC93" s="34"/>
      <c r="AD93" s="34"/>
      <c r="AE93" s="34"/>
      <c r="AR93" s="156" t="s">
        <v>140</v>
      </c>
      <c r="AT93" s="156" t="s">
        <v>135</v>
      </c>
      <c r="AU93" s="156" t="s">
        <v>74</v>
      </c>
      <c r="AY93" s="17" t="s">
        <v>141</v>
      </c>
      <c r="BE93" s="157">
        <f>IF(N93="základní",J93,0)</f>
        <v>0</v>
      </c>
      <c r="BF93" s="157">
        <f>IF(N93="snížená",J93,0)</f>
        <v>0</v>
      </c>
      <c r="BG93" s="157">
        <f>IF(N93="zákl. přenesená",J93,0)</f>
        <v>0</v>
      </c>
      <c r="BH93" s="157">
        <f>IF(N93="sníž. přenesená",J93,0)</f>
        <v>0</v>
      </c>
      <c r="BI93" s="157">
        <f>IF(N93="nulová",J93,0)</f>
        <v>0</v>
      </c>
      <c r="BJ93" s="17" t="s">
        <v>82</v>
      </c>
      <c r="BK93" s="157">
        <f>ROUND(I93*H93,2)</f>
        <v>0</v>
      </c>
      <c r="BL93" s="17" t="s">
        <v>140</v>
      </c>
      <c r="BM93" s="156" t="s">
        <v>164</v>
      </c>
    </row>
    <row r="94" spans="1:65" s="11" customFormat="1" ht="11.25">
      <c r="B94" s="169"/>
      <c r="C94" s="170"/>
      <c r="D94" s="160" t="s">
        <v>142</v>
      </c>
      <c r="E94" s="171" t="s">
        <v>28</v>
      </c>
      <c r="F94" s="172" t="s">
        <v>165</v>
      </c>
      <c r="G94" s="170"/>
      <c r="H94" s="173">
        <v>4694</v>
      </c>
      <c r="I94" s="174"/>
      <c r="J94" s="170"/>
      <c r="K94" s="170"/>
      <c r="L94" s="175"/>
      <c r="M94" s="176"/>
      <c r="N94" s="177"/>
      <c r="O94" s="177"/>
      <c r="P94" s="177"/>
      <c r="Q94" s="177"/>
      <c r="R94" s="177"/>
      <c r="S94" s="177"/>
      <c r="T94" s="178"/>
      <c r="AT94" s="179" t="s">
        <v>142</v>
      </c>
      <c r="AU94" s="179" t="s">
        <v>74</v>
      </c>
      <c r="AV94" s="11" t="s">
        <v>84</v>
      </c>
      <c r="AW94" s="11" t="s">
        <v>35</v>
      </c>
      <c r="AX94" s="11" t="s">
        <v>74</v>
      </c>
      <c r="AY94" s="179" t="s">
        <v>141</v>
      </c>
    </row>
    <row r="95" spans="1:65" s="12" customFormat="1" ht="11.25">
      <c r="B95" s="180"/>
      <c r="C95" s="181"/>
      <c r="D95" s="160" t="s">
        <v>142</v>
      </c>
      <c r="E95" s="182" t="s">
        <v>28</v>
      </c>
      <c r="F95" s="183" t="s">
        <v>145</v>
      </c>
      <c r="G95" s="181"/>
      <c r="H95" s="184">
        <v>4694</v>
      </c>
      <c r="I95" s="185"/>
      <c r="J95" s="181"/>
      <c r="K95" s="181"/>
      <c r="L95" s="186"/>
      <c r="M95" s="187"/>
      <c r="N95" s="188"/>
      <c r="O95" s="188"/>
      <c r="P95" s="188"/>
      <c r="Q95" s="188"/>
      <c r="R95" s="188"/>
      <c r="S95" s="188"/>
      <c r="T95" s="189"/>
      <c r="AT95" s="190" t="s">
        <v>142</v>
      </c>
      <c r="AU95" s="190" t="s">
        <v>74</v>
      </c>
      <c r="AV95" s="12" t="s">
        <v>140</v>
      </c>
      <c r="AW95" s="12" t="s">
        <v>35</v>
      </c>
      <c r="AX95" s="12" t="s">
        <v>82</v>
      </c>
      <c r="AY95" s="190" t="s">
        <v>141</v>
      </c>
    </row>
    <row r="96" spans="1:65" s="2" customFormat="1" ht="21.75" customHeight="1">
      <c r="A96" s="34"/>
      <c r="B96" s="35"/>
      <c r="C96" s="191" t="s">
        <v>155</v>
      </c>
      <c r="D96" s="191" t="s">
        <v>146</v>
      </c>
      <c r="E96" s="192" t="s">
        <v>166</v>
      </c>
      <c r="F96" s="193" t="s">
        <v>167</v>
      </c>
      <c r="G96" s="194" t="s">
        <v>138</v>
      </c>
      <c r="H96" s="195">
        <v>40</v>
      </c>
      <c r="I96" s="196"/>
      <c r="J96" s="197">
        <f>ROUND(I96*H96,2)</f>
        <v>0</v>
      </c>
      <c r="K96" s="193" t="s">
        <v>139</v>
      </c>
      <c r="L96" s="198"/>
      <c r="M96" s="199" t="s">
        <v>28</v>
      </c>
      <c r="N96" s="200" t="s">
        <v>45</v>
      </c>
      <c r="O96" s="64"/>
      <c r="P96" s="154">
        <f>O96*H96</f>
        <v>0</v>
      </c>
      <c r="Q96" s="154">
        <v>5.9268000000000001</v>
      </c>
      <c r="R96" s="154">
        <f>Q96*H96</f>
        <v>237.072</v>
      </c>
      <c r="S96" s="154">
        <v>0</v>
      </c>
      <c r="T96" s="155">
        <f>S96*H96</f>
        <v>0</v>
      </c>
      <c r="U96" s="34"/>
      <c r="V96" s="34"/>
      <c r="W96" s="34"/>
      <c r="X96" s="34"/>
      <c r="Y96" s="34"/>
      <c r="Z96" s="34"/>
      <c r="AA96" s="34"/>
      <c r="AB96" s="34"/>
      <c r="AC96" s="34"/>
      <c r="AD96" s="34"/>
      <c r="AE96" s="34"/>
      <c r="AR96" s="156" t="s">
        <v>149</v>
      </c>
      <c r="AT96" s="156" t="s">
        <v>146</v>
      </c>
      <c r="AU96" s="156" t="s">
        <v>74</v>
      </c>
      <c r="AY96" s="17" t="s">
        <v>141</v>
      </c>
      <c r="BE96" s="157">
        <f>IF(N96="základní",J96,0)</f>
        <v>0</v>
      </c>
      <c r="BF96" s="157">
        <f>IF(N96="snížená",J96,0)</f>
        <v>0</v>
      </c>
      <c r="BG96" s="157">
        <f>IF(N96="zákl. přenesená",J96,0)</f>
        <v>0</v>
      </c>
      <c r="BH96" s="157">
        <f>IF(N96="sníž. přenesená",J96,0)</f>
        <v>0</v>
      </c>
      <c r="BI96" s="157">
        <f>IF(N96="nulová",J96,0)</f>
        <v>0</v>
      </c>
      <c r="BJ96" s="17" t="s">
        <v>82</v>
      </c>
      <c r="BK96" s="157">
        <f>ROUND(I96*H96,2)</f>
        <v>0</v>
      </c>
      <c r="BL96" s="17" t="s">
        <v>140</v>
      </c>
      <c r="BM96" s="156" t="s">
        <v>168</v>
      </c>
    </row>
    <row r="97" spans="1:65" s="11" customFormat="1" ht="22.5">
      <c r="B97" s="169"/>
      <c r="C97" s="170"/>
      <c r="D97" s="160" t="s">
        <v>142</v>
      </c>
      <c r="E97" s="171" t="s">
        <v>28</v>
      </c>
      <c r="F97" s="172" t="s">
        <v>169</v>
      </c>
      <c r="G97" s="170"/>
      <c r="H97" s="173">
        <v>40</v>
      </c>
      <c r="I97" s="174"/>
      <c r="J97" s="170"/>
      <c r="K97" s="170"/>
      <c r="L97" s="175"/>
      <c r="M97" s="176"/>
      <c r="N97" s="177"/>
      <c r="O97" s="177"/>
      <c r="P97" s="177"/>
      <c r="Q97" s="177"/>
      <c r="R97" s="177"/>
      <c r="S97" s="177"/>
      <c r="T97" s="178"/>
      <c r="AT97" s="179" t="s">
        <v>142</v>
      </c>
      <c r="AU97" s="179" t="s">
        <v>74</v>
      </c>
      <c r="AV97" s="11" t="s">
        <v>84</v>
      </c>
      <c r="AW97" s="11" t="s">
        <v>35</v>
      </c>
      <c r="AX97" s="11" t="s">
        <v>74</v>
      </c>
      <c r="AY97" s="179" t="s">
        <v>141</v>
      </c>
    </row>
    <row r="98" spans="1:65" s="12" customFormat="1" ht="11.25">
      <c r="B98" s="180"/>
      <c r="C98" s="181"/>
      <c r="D98" s="160" t="s">
        <v>142</v>
      </c>
      <c r="E98" s="182" t="s">
        <v>28</v>
      </c>
      <c r="F98" s="183" t="s">
        <v>145</v>
      </c>
      <c r="G98" s="181"/>
      <c r="H98" s="184">
        <v>40</v>
      </c>
      <c r="I98" s="185"/>
      <c r="J98" s="181"/>
      <c r="K98" s="181"/>
      <c r="L98" s="186"/>
      <c r="M98" s="187"/>
      <c r="N98" s="188"/>
      <c r="O98" s="188"/>
      <c r="P98" s="188"/>
      <c r="Q98" s="188"/>
      <c r="R98" s="188"/>
      <c r="S98" s="188"/>
      <c r="T98" s="189"/>
      <c r="AT98" s="190" t="s">
        <v>142</v>
      </c>
      <c r="AU98" s="190" t="s">
        <v>74</v>
      </c>
      <c r="AV98" s="12" t="s">
        <v>140</v>
      </c>
      <c r="AW98" s="12" t="s">
        <v>35</v>
      </c>
      <c r="AX98" s="12" t="s">
        <v>82</v>
      </c>
      <c r="AY98" s="190" t="s">
        <v>141</v>
      </c>
    </row>
    <row r="99" spans="1:65" s="2" customFormat="1" ht="44.25" customHeight="1">
      <c r="A99" s="34"/>
      <c r="B99" s="35"/>
      <c r="C99" s="145" t="s">
        <v>170</v>
      </c>
      <c r="D99" s="145" t="s">
        <v>135</v>
      </c>
      <c r="E99" s="146" t="s">
        <v>171</v>
      </c>
      <c r="F99" s="147" t="s">
        <v>172</v>
      </c>
      <c r="G99" s="148" t="s">
        <v>138</v>
      </c>
      <c r="H99" s="149">
        <v>3871</v>
      </c>
      <c r="I99" s="150"/>
      <c r="J99" s="151">
        <f>ROUND(I99*H99,2)</f>
        <v>0</v>
      </c>
      <c r="K99" s="147" t="s">
        <v>139</v>
      </c>
      <c r="L99" s="39"/>
      <c r="M99" s="152" t="s">
        <v>28</v>
      </c>
      <c r="N99" s="153" t="s">
        <v>45</v>
      </c>
      <c r="O99" s="64"/>
      <c r="P99" s="154">
        <f>O99*H99</f>
        <v>0</v>
      </c>
      <c r="Q99" s="154">
        <v>0</v>
      </c>
      <c r="R99" s="154">
        <f>Q99*H99</f>
        <v>0</v>
      </c>
      <c r="S99" s="154">
        <v>0</v>
      </c>
      <c r="T99" s="155">
        <f>S99*H99</f>
        <v>0</v>
      </c>
      <c r="U99" s="34"/>
      <c r="V99" s="34"/>
      <c r="W99" s="34"/>
      <c r="X99" s="34"/>
      <c r="Y99" s="34"/>
      <c r="Z99" s="34"/>
      <c r="AA99" s="34"/>
      <c r="AB99" s="34"/>
      <c r="AC99" s="34"/>
      <c r="AD99" s="34"/>
      <c r="AE99" s="34"/>
      <c r="AR99" s="156" t="s">
        <v>140</v>
      </c>
      <c r="AT99" s="156" t="s">
        <v>135</v>
      </c>
      <c r="AU99" s="156" t="s">
        <v>74</v>
      </c>
      <c r="AY99" s="17" t="s">
        <v>141</v>
      </c>
      <c r="BE99" s="157">
        <f>IF(N99="základní",J99,0)</f>
        <v>0</v>
      </c>
      <c r="BF99" s="157">
        <f>IF(N99="snížená",J99,0)</f>
        <v>0</v>
      </c>
      <c r="BG99" s="157">
        <f>IF(N99="zákl. přenesená",J99,0)</f>
        <v>0</v>
      </c>
      <c r="BH99" s="157">
        <f>IF(N99="sníž. přenesená",J99,0)</f>
        <v>0</v>
      </c>
      <c r="BI99" s="157">
        <f>IF(N99="nulová",J99,0)</f>
        <v>0</v>
      </c>
      <c r="BJ99" s="17" t="s">
        <v>82</v>
      </c>
      <c r="BK99" s="157">
        <f>ROUND(I99*H99,2)</f>
        <v>0</v>
      </c>
      <c r="BL99" s="17" t="s">
        <v>140</v>
      </c>
      <c r="BM99" s="156" t="s">
        <v>173</v>
      </c>
    </row>
    <row r="100" spans="1:65" s="11" customFormat="1" ht="11.25">
      <c r="B100" s="169"/>
      <c r="C100" s="170"/>
      <c r="D100" s="160" t="s">
        <v>142</v>
      </c>
      <c r="E100" s="171" t="s">
        <v>28</v>
      </c>
      <c r="F100" s="172" t="s">
        <v>174</v>
      </c>
      <c r="G100" s="170"/>
      <c r="H100" s="173">
        <v>3871</v>
      </c>
      <c r="I100" s="174"/>
      <c r="J100" s="170"/>
      <c r="K100" s="170"/>
      <c r="L100" s="175"/>
      <c r="M100" s="176"/>
      <c r="N100" s="177"/>
      <c r="O100" s="177"/>
      <c r="P100" s="177"/>
      <c r="Q100" s="177"/>
      <c r="R100" s="177"/>
      <c r="S100" s="177"/>
      <c r="T100" s="178"/>
      <c r="AT100" s="179" t="s">
        <v>142</v>
      </c>
      <c r="AU100" s="179" t="s">
        <v>74</v>
      </c>
      <c r="AV100" s="11" t="s">
        <v>84</v>
      </c>
      <c r="AW100" s="11" t="s">
        <v>35</v>
      </c>
      <c r="AX100" s="11" t="s">
        <v>74</v>
      </c>
      <c r="AY100" s="179" t="s">
        <v>141</v>
      </c>
    </row>
    <row r="101" spans="1:65" s="12" customFormat="1" ht="11.25">
      <c r="B101" s="180"/>
      <c r="C101" s="181"/>
      <c r="D101" s="160" t="s">
        <v>142</v>
      </c>
      <c r="E101" s="182" t="s">
        <v>28</v>
      </c>
      <c r="F101" s="183" t="s">
        <v>145</v>
      </c>
      <c r="G101" s="181"/>
      <c r="H101" s="184">
        <v>3871</v>
      </c>
      <c r="I101" s="185"/>
      <c r="J101" s="181"/>
      <c r="K101" s="181"/>
      <c r="L101" s="186"/>
      <c r="M101" s="187"/>
      <c r="N101" s="188"/>
      <c r="O101" s="188"/>
      <c r="P101" s="188"/>
      <c r="Q101" s="188"/>
      <c r="R101" s="188"/>
      <c r="S101" s="188"/>
      <c r="T101" s="189"/>
      <c r="AT101" s="190" t="s">
        <v>142</v>
      </c>
      <c r="AU101" s="190" t="s">
        <v>74</v>
      </c>
      <c r="AV101" s="12" t="s">
        <v>140</v>
      </c>
      <c r="AW101" s="12" t="s">
        <v>35</v>
      </c>
      <c r="AX101" s="12" t="s">
        <v>82</v>
      </c>
      <c r="AY101" s="190" t="s">
        <v>141</v>
      </c>
    </row>
    <row r="102" spans="1:65" s="2" customFormat="1" ht="24.2" customHeight="1">
      <c r="A102" s="34"/>
      <c r="B102" s="35"/>
      <c r="C102" s="191" t="s">
        <v>149</v>
      </c>
      <c r="D102" s="191" t="s">
        <v>146</v>
      </c>
      <c r="E102" s="192" t="s">
        <v>175</v>
      </c>
      <c r="F102" s="193" t="s">
        <v>176</v>
      </c>
      <c r="G102" s="194" t="s">
        <v>138</v>
      </c>
      <c r="H102" s="195">
        <v>12</v>
      </c>
      <c r="I102" s="196"/>
      <c r="J102" s="197">
        <f>ROUND(I102*H102,2)</f>
        <v>0</v>
      </c>
      <c r="K102" s="193" t="s">
        <v>28</v>
      </c>
      <c r="L102" s="198"/>
      <c r="M102" s="199" t="s">
        <v>28</v>
      </c>
      <c r="N102" s="200" t="s">
        <v>45</v>
      </c>
      <c r="O102" s="64"/>
      <c r="P102" s="154">
        <f>O102*H102</f>
        <v>0</v>
      </c>
      <c r="Q102" s="154">
        <v>0</v>
      </c>
      <c r="R102" s="154">
        <f>Q102*H102</f>
        <v>0</v>
      </c>
      <c r="S102" s="154">
        <v>0</v>
      </c>
      <c r="T102" s="155">
        <f>S102*H102</f>
        <v>0</v>
      </c>
      <c r="U102" s="34"/>
      <c r="V102" s="34"/>
      <c r="W102" s="34"/>
      <c r="X102" s="34"/>
      <c r="Y102" s="34"/>
      <c r="Z102" s="34"/>
      <c r="AA102" s="34"/>
      <c r="AB102" s="34"/>
      <c r="AC102" s="34"/>
      <c r="AD102" s="34"/>
      <c r="AE102" s="34"/>
      <c r="AR102" s="156" t="s">
        <v>149</v>
      </c>
      <c r="AT102" s="156" t="s">
        <v>146</v>
      </c>
      <c r="AU102" s="156" t="s">
        <v>74</v>
      </c>
      <c r="AY102" s="17" t="s">
        <v>141</v>
      </c>
      <c r="BE102" s="157">
        <f>IF(N102="základní",J102,0)</f>
        <v>0</v>
      </c>
      <c r="BF102" s="157">
        <f>IF(N102="snížená",J102,0)</f>
        <v>0</v>
      </c>
      <c r="BG102" s="157">
        <f>IF(N102="zákl. přenesená",J102,0)</f>
        <v>0</v>
      </c>
      <c r="BH102" s="157">
        <f>IF(N102="sníž. přenesená",J102,0)</f>
        <v>0</v>
      </c>
      <c r="BI102" s="157">
        <f>IF(N102="nulová",J102,0)</f>
        <v>0</v>
      </c>
      <c r="BJ102" s="17" t="s">
        <v>82</v>
      </c>
      <c r="BK102" s="157">
        <f>ROUND(I102*H102,2)</f>
        <v>0</v>
      </c>
      <c r="BL102" s="17" t="s">
        <v>140</v>
      </c>
      <c r="BM102" s="156" t="s">
        <v>177</v>
      </c>
    </row>
    <row r="103" spans="1:65" s="2" customFormat="1" ht="49.15" customHeight="1">
      <c r="A103" s="34"/>
      <c r="B103" s="35"/>
      <c r="C103" s="145" t="s">
        <v>178</v>
      </c>
      <c r="D103" s="145" t="s">
        <v>135</v>
      </c>
      <c r="E103" s="146" t="s">
        <v>179</v>
      </c>
      <c r="F103" s="147" t="s">
        <v>180</v>
      </c>
      <c r="G103" s="148" t="s">
        <v>181</v>
      </c>
      <c r="H103" s="149">
        <v>92.903999999999996</v>
      </c>
      <c r="I103" s="150"/>
      <c r="J103" s="151">
        <f>ROUND(I103*H103,2)</f>
        <v>0</v>
      </c>
      <c r="K103" s="147" t="s">
        <v>139</v>
      </c>
      <c r="L103" s="39"/>
      <c r="M103" s="152" t="s">
        <v>28</v>
      </c>
      <c r="N103" s="153" t="s">
        <v>45</v>
      </c>
      <c r="O103" s="64"/>
      <c r="P103" s="154">
        <f>O103*H103</f>
        <v>0</v>
      </c>
      <c r="Q103" s="154">
        <v>0</v>
      </c>
      <c r="R103" s="154">
        <f>Q103*H103</f>
        <v>0</v>
      </c>
      <c r="S103" s="154">
        <v>0</v>
      </c>
      <c r="T103" s="155">
        <f>S103*H103</f>
        <v>0</v>
      </c>
      <c r="U103" s="34"/>
      <c r="V103" s="34"/>
      <c r="W103" s="34"/>
      <c r="X103" s="34"/>
      <c r="Y103" s="34"/>
      <c r="Z103" s="34"/>
      <c r="AA103" s="34"/>
      <c r="AB103" s="34"/>
      <c r="AC103" s="34"/>
      <c r="AD103" s="34"/>
      <c r="AE103" s="34"/>
      <c r="AR103" s="156" t="s">
        <v>140</v>
      </c>
      <c r="AT103" s="156" t="s">
        <v>135</v>
      </c>
      <c r="AU103" s="156" t="s">
        <v>74</v>
      </c>
      <c r="AY103" s="17" t="s">
        <v>141</v>
      </c>
      <c r="BE103" s="157">
        <f>IF(N103="základní",J103,0)</f>
        <v>0</v>
      </c>
      <c r="BF103" s="157">
        <f>IF(N103="snížená",J103,0)</f>
        <v>0</v>
      </c>
      <c r="BG103" s="157">
        <f>IF(N103="zákl. přenesená",J103,0)</f>
        <v>0</v>
      </c>
      <c r="BH103" s="157">
        <f>IF(N103="sníž. přenesená",J103,0)</f>
        <v>0</v>
      </c>
      <c r="BI103" s="157">
        <f>IF(N103="nulová",J103,0)</f>
        <v>0</v>
      </c>
      <c r="BJ103" s="17" t="s">
        <v>82</v>
      </c>
      <c r="BK103" s="157">
        <f>ROUND(I103*H103,2)</f>
        <v>0</v>
      </c>
      <c r="BL103" s="17" t="s">
        <v>140</v>
      </c>
      <c r="BM103" s="156" t="s">
        <v>182</v>
      </c>
    </row>
    <row r="104" spans="1:65" s="11" customFormat="1" ht="11.25">
      <c r="B104" s="169"/>
      <c r="C104" s="170"/>
      <c r="D104" s="160" t="s">
        <v>142</v>
      </c>
      <c r="E104" s="171" t="s">
        <v>28</v>
      </c>
      <c r="F104" s="172" t="s">
        <v>183</v>
      </c>
      <c r="G104" s="170"/>
      <c r="H104" s="173">
        <v>92.903999999999996</v>
      </c>
      <c r="I104" s="174"/>
      <c r="J104" s="170"/>
      <c r="K104" s="170"/>
      <c r="L104" s="175"/>
      <c r="M104" s="176"/>
      <c r="N104" s="177"/>
      <c r="O104" s="177"/>
      <c r="P104" s="177"/>
      <c r="Q104" s="177"/>
      <c r="R104" s="177"/>
      <c r="S104" s="177"/>
      <c r="T104" s="178"/>
      <c r="AT104" s="179" t="s">
        <v>142</v>
      </c>
      <c r="AU104" s="179" t="s">
        <v>74</v>
      </c>
      <c r="AV104" s="11" t="s">
        <v>84</v>
      </c>
      <c r="AW104" s="11" t="s">
        <v>35</v>
      </c>
      <c r="AX104" s="11" t="s">
        <v>74</v>
      </c>
      <c r="AY104" s="179" t="s">
        <v>141</v>
      </c>
    </row>
    <row r="105" spans="1:65" s="12" customFormat="1" ht="11.25">
      <c r="B105" s="180"/>
      <c r="C105" s="181"/>
      <c r="D105" s="160" t="s">
        <v>142</v>
      </c>
      <c r="E105" s="182" t="s">
        <v>28</v>
      </c>
      <c r="F105" s="183" t="s">
        <v>145</v>
      </c>
      <c r="G105" s="181"/>
      <c r="H105" s="184">
        <v>92.903999999999996</v>
      </c>
      <c r="I105" s="185"/>
      <c r="J105" s="181"/>
      <c r="K105" s="181"/>
      <c r="L105" s="186"/>
      <c r="M105" s="187"/>
      <c r="N105" s="188"/>
      <c r="O105" s="188"/>
      <c r="P105" s="188"/>
      <c r="Q105" s="188"/>
      <c r="R105" s="188"/>
      <c r="S105" s="188"/>
      <c r="T105" s="189"/>
      <c r="AT105" s="190" t="s">
        <v>142</v>
      </c>
      <c r="AU105" s="190" t="s">
        <v>74</v>
      </c>
      <c r="AV105" s="12" t="s">
        <v>140</v>
      </c>
      <c r="AW105" s="12" t="s">
        <v>35</v>
      </c>
      <c r="AX105" s="12" t="s">
        <v>82</v>
      </c>
      <c r="AY105" s="190" t="s">
        <v>141</v>
      </c>
    </row>
    <row r="106" spans="1:65" s="2" customFormat="1" ht="49.15" customHeight="1">
      <c r="A106" s="34"/>
      <c r="B106" s="35"/>
      <c r="C106" s="145" t="s">
        <v>164</v>
      </c>
      <c r="D106" s="145" t="s">
        <v>135</v>
      </c>
      <c r="E106" s="146" t="s">
        <v>184</v>
      </c>
      <c r="F106" s="147" t="s">
        <v>185</v>
      </c>
      <c r="G106" s="148" t="s">
        <v>181</v>
      </c>
      <c r="H106" s="149">
        <v>890.33</v>
      </c>
      <c r="I106" s="150"/>
      <c r="J106" s="151">
        <f>ROUND(I106*H106,2)</f>
        <v>0</v>
      </c>
      <c r="K106" s="147" t="s">
        <v>139</v>
      </c>
      <c r="L106" s="39"/>
      <c r="M106" s="152" t="s">
        <v>28</v>
      </c>
      <c r="N106" s="153" t="s">
        <v>45</v>
      </c>
      <c r="O106" s="64"/>
      <c r="P106" s="154">
        <f>O106*H106</f>
        <v>0</v>
      </c>
      <c r="Q106" s="154">
        <v>0</v>
      </c>
      <c r="R106" s="154">
        <f>Q106*H106</f>
        <v>0</v>
      </c>
      <c r="S106" s="154">
        <v>0</v>
      </c>
      <c r="T106" s="155">
        <f>S106*H106</f>
        <v>0</v>
      </c>
      <c r="U106" s="34"/>
      <c r="V106" s="34"/>
      <c r="W106" s="34"/>
      <c r="X106" s="34"/>
      <c r="Y106" s="34"/>
      <c r="Z106" s="34"/>
      <c r="AA106" s="34"/>
      <c r="AB106" s="34"/>
      <c r="AC106" s="34"/>
      <c r="AD106" s="34"/>
      <c r="AE106" s="34"/>
      <c r="AR106" s="156" t="s">
        <v>140</v>
      </c>
      <c r="AT106" s="156" t="s">
        <v>135</v>
      </c>
      <c r="AU106" s="156" t="s">
        <v>74</v>
      </c>
      <c r="AY106" s="17" t="s">
        <v>141</v>
      </c>
      <c r="BE106" s="157">
        <f>IF(N106="základní",J106,0)</f>
        <v>0</v>
      </c>
      <c r="BF106" s="157">
        <f>IF(N106="snížená",J106,0)</f>
        <v>0</v>
      </c>
      <c r="BG106" s="157">
        <f>IF(N106="zákl. přenesená",J106,0)</f>
        <v>0</v>
      </c>
      <c r="BH106" s="157">
        <f>IF(N106="sníž. přenesená",J106,0)</f>
        <v>0</v>
      </c>
      <c r="BI106" s="157">
        <f>IF(N106="nulová",J106,0)</f>
        <v>0</v>
      </c>
      <c r="BJ106" s="17" t="s">
        <v>82</v>
      </c>
      <c r="BK106" s="157">
        <f>ROUND(I106*H106,2)</f>
        <v>0</v>
      </c>
      <c r="BL106" s="17" t="s">
        <v>140</v>
      </c>
      <c r="BM106" s="156" t="s">
        <v>186</v>
      </c>
    </row>
    <row r="107" spans="1:65" s="11" customFormat="1" ht="11.25">
      <c r="B107" s="169"/>
      <c r="C107" s="170"/>
      <c r="D107" s="160" t="s">
        <v>142</v>
      </c>
      <c r="E107" s="171" t="s">
        <v>28</v>
      </c>
      <c r="F107" s="172" t="s">
        <v>187</v>
      </c>
      <c r="G107" s="170"/>
      <c r="H107" s="173">
        <v>890.33</v>
      </c>
      <c r="I107" s="174"/>
      <c r="J107" s="170"/>
      <c r="K107" s="170"/>
      <c r="L107" s="175"/>
      <c r="M107" s="176"/>
      <c r="N107" s="177"/>
      <c r="O107" s="177"/>
      <c r="P107" s="177"/>
      <c r="Q107" s="177"/>
      <c r="R107" s="177"/>
      <c r="S107" s="177"/>
      <c r="T107" s="178"/>
      <c r="AT107" s="179" t="s">
        <v>142</v>
      </c>
      <c r="AU107" s="179" t="s">
        <v>74</v>
      </c>
      <c r="AV107" s="11" t="s">
        <v>84</v>
      </c>
      <c r="AW107" s="11" t="s">
        <v>35</v>
      </c>
      <c r="AX107" s="11" t="s">
        <v>74</v>
      </c>
      <c r="AY107" s="179" t="s">
        <v>141</v>
      </c>
    </row>
    <row r="108" spans="1:65" s="12" customFormat="1" ht="11.25">
      <c r="B108" s="180"/>
      <c r="C108" s="181"/>
      <c r="D108" s="160" t="s">
        <v>142</v>
      </c>
      <c r="E108" s="182" t="s">
        <v>28</v>
      </c>
      <c r="F108" s="183" t="s">
        <v>145</v>
      </c>
      <c r="G108" s="181"/>
      <c r="H108" s="184">
        <v>890.33</v>
      </c>
      <c r="I108" s="185"/>
      <c r="J108" s="181"/>
      <c r="K108" s="181"/>
      <c r="L108" s="186"/>
      <c r="M108" s="187"/>
      <c r="N108" s="188"/>
      <c r="O108" s="188"/>
      <c r="P108" s="188"/>
      <c r="Q108" s="188"/>
      <c r="R108" s="188"/>
      <c r="S108" s="188"/>
      <c r="T108" s="189"/>
      <c r="AT108" s="190" t="s">
        <v>142</v>
      </c>
      <c r="AU108" s="190" t="s">
        <v>74</v>
      </c>
      <c r="AV108" s="12" t="s">
        <v>140</v>
      </c>
      <c r="AW108" s="12" t="s">
        <v>35</v>
      </c>
      <c r="AX108" s="12" t="s">
        <v>82</v>
      </c>
      <c r="AY108" s="190" t="s">
        <v>141</v>
      </c>
    </row>
    <row r="109" spans="1:65" s="2" customFormat="1" ht="37.9" customHeight="1">
      <c r="A109" s="34"/>
      <c r="B109" s="35"/>
      <c r="C109" s="145" t="s">
        <v>188</v>
      </c>
      <c r="D109" s="145" t="s">
        <v>135</v>
      </c>
      <c r="E109" s="146" t="s">
        <v>189</v>
      </c>
      <c r="F109" s="147" t="s">
        <v>190</v>
      </c>
      <c r="G109" s="148" t="s">
        <v>181</v>
      </c>
      <c r="H109" s="149">
        <v>233.61500000000001</v>
      </c>
      <c r="I109" s="150"/>
      <c r="J109" s="151">
        <f>ROUND(I109*H109,2)</f>
        <v>0</v>
      </c>
      <c r="K109" s="147" t="s">
        <v>139</v>
      </c>
      <c r="L109" s="39"/>
      <c r="M109" s="152" t="s">
        <v>28</v>
      </c>
      <c r="N109" s="153" t="s">
        <v>45</v>
      </c>
      <c r="O109" s="64"/>
      <c r="P109" s="154">
        <f>O109*H109</f>
        <v>0</v>
      </c>
      <c r="Q109" s="154">
        <v>0</v>
      </c>
      <c r="R109" s="154">
        <f>Q109*H109</f>
        <v>0</v>
      </c>
      <c r="S109" s="154">
        <v>0</v>
      </c>
      <c r="T109" s="155">
        <f>S109*H109</f>
        <v>0</v>
      </c>
      <c r="U109" s="34"/>
      <c r="V109" s="34"/>
      <c r="W109" s="34"/>
      <c r="X109" s="34"/>
      <c r="Y109" s="34"/>
      <c r="Z109" s="34"/>
      <c r="AA109" s="34"/>
      <c r="AB109" s="34"/>
      <c r="AC109" s="34"/>
      <c r="AD109" s="34"/>
      <c r="AE109" s="34"/>
      <c r="AR109" s="156" t="s">
        <v>140</v>
      </c>
      <c r="AT109" s="156" t="s">
        <v>135</v>
      </c>
      <c r="AU109" s="156" t="s">
        <v>74</v>
      </c>
      <c r="AY109" s="17" t="s">
        <v>141</v>
      </c>
      <c r="BE109" s="157">
        <f>IF(N109="základní",J109,0)</f>
        <v>0</v>
      </c>
      <c r="BF109" s="157">
        <f>IF(N109="snížená",J109,0)</f>
        <v>0</v>
      </c>
      <c r="BG109" s="157">
        <f>IF(N109="zákl. přenesená",J109,0)</f>
        <v>0</v>
      </c>
      <c r="BH109" s="157">
        <f>IF(N109="sníž. přenesená",J109,0)</f>
        <v>0</v>
      </c>
      <c r="BI109" s="157">
        <f>IF(N109="nulová",J109,0)</f>
        <v>0</v>
      </c>
      <c r="BJ109" s="17" t="s">
        <v>82</v>
      </c>
      <c r="BK109" s="157">
        <f>ROUND(I109*H109,2)</f>
        <v>0</v>
      </c>
      <c r="BL109" s="17" t="s">
        <v>140</v>
      </c>
      <c r="BM109" s="156" t="s">
        <v>191</v>
      </c>
    </row>
    <row r="110" spans="1:65" s="11" customFormat="1" ht="11.25">
      <c r="B110" s="169"/>
      <c r="C110" s="170"/>
      <c r="D110" s="160" t="s">
        <v>142</v>
      </c>
      <c r="E110" s="171" t="s">
        <v>28</v>
      </c>
      <c r="F110" s="172" t="s">
        <v>192</v>
      </c>
      <c r="G110" s="170"/>
      <c r="H110" s="173">
        <v>233.61500000000001</v>
      </c>
      <c r="I110" s="174"/>
      <c r="J110" s="170"/>
      <c r="K110" s="170"/>
      <c r="L110" s="175"/>
      <c r="M110" s="176"/>
      <c r="N110" s="177"/>
      <c r="O110" s="177"/>
      <c r="P110" s="177"/>
      <c r="Q110" s="177"/>
      <c r="R110" s="177"/>
      <c r="S110" s="177"/>
      <c r="T110" s="178"/>
      <c r="AT110" s="179" t="s">
        <v>142</v>
      </c>
      <c r="AU110" s="179" t="s">
        <v>74</v>
      </c>
      <c r="AV110" s="11" t="s">
        <v>84</v>
      </c>
      <c r="AW110" s="11" t="s">
        <v>35</v>
      </c>
      <c r="AX110" s="11" t="s">
        <v>74</v>
      </c>
      <c r="AY110" s="179" t="s">
        <v>141</v>
      </c>
    </row>
    <row r="111" spans="1:65" s="12" customFormat="1" ht="11.25">
      <c r="B111" s="180"/>
      <c r="C111" s="181"/>
      <c r="D111" s="160" t="s">
        <v>142</v>
      </c>
      <c r="E111" s="182" t="s">
        <v>28</v>
      </c>
      <c r="F111" s="183" t="s">
        <v>145</v>
      </c>
      <c r="G111" s="181"/>
      <c r="H111" s="184">
        <v>233.61500000000001</v>
      </c>
      <c r="I111" s="185"/>
      <c r="J111" s="181"/>
      <c r="K111" s="181"/>
      <c r="L111" s="186"/>
      <c r="M111" s="187"/>
      <c r="N111" s="188"/>
      <c r="O111" s="188"/>
      <c r="P111" s="188"/>
      <c r="Q111" s="188"/>
      <c r="R111" s="188"/>
      <c r="S111" s="188"/>
      <c r="T111" s="189"/>
      <c r="AT111" s="190" t="s">
        <v>142</v>
      </c>
      <c r="AU111" s="190" t="s">
        <v>74</v>
      </c>
      <c r="AV111" s="12" t="s">
        <v>140</v>
      </c>
      <c r="AW111" s="12" t="s">
        <v>35</v>
      </c>
      <c r="AX111" s="12" t="s">
        <v>82</v>
      </c>
      <c r="AY111" s="190" t="s">
        <v>141</v>
      </c>
    </row>
    <row r="112" spans="1:65" s="2" customFormat="1" ht="194.45" customHeight="1">
      <c r="A112" s="34"/>
      <c r="B112" s="35"/>
      <c r="C112" s="145" t="s">
        <v>193</v>
      </c>
      <c r="D112" s="145" t="s">
        <v>135</v>
      </c>
      <c r="E112" s="146" t="s">
        <v>194</v>
      </c>
      <c r="F112" s="147" t="s">
        <v>195</v>
      </c>
      <c r="G112" s="148" t="s">
        <v>196</v>
      </c>
      <c r="H112" s="149">
        <v>2.34</v>
      </c>
      <c r="I112" s="150"/>
      <c r="J112" s="151">
        <f>ROUND(I112*H112,2)</f>
        <v>0</v>
      </c>
      <c r="K112" s="147" t="s">
        <v>139</v>
      </c>
      <c r="L112" s="39"/>
      <c r="M112" s="152" t="s">
        <v>28</v>
      </c>
      <c r="N112" s="153" t="s">
        <v>45</v>
      </c>
      <c r="O112" s="64"/>
      <c r="P112" s="154">
        <f>O112*H112</f>
        <v>0</v>
      </c>
      <c r="Q112" s="154">
        <v>0</v>
      </c>
      <c r="R112" s="154">
        <f>Q112*H112</f>
        <v>0</v>
      </c>
      <c r="S112" s="154">
        <v>0</v>
      </c>
      <c r="T112" s="155">
        <f>S112*H112</f>
        <v>0</v>
      </c>
      <c r="U112" s="34"/>
      <c r="V112" s="34"/>
      <c r="W112" s="34"/>
      <c r="X112" s="34"/>
      <c r="Y112" s="34"/>
      <c r="Z112" s="34"/>
      <c r="AA112" s="34"/>
      <c r="AB112" s="34"/>
      <c r="AC112" s="34"/>
      <c r="AD112" s="34"/>
      <c r="AE112" s="34"/>
      <c r="AR112" s="156" t="s">
        <v>140</v>
      </c>
      <c r="AT112" s="156" t="s">
        <v>135</v>
      </c>
      <c r="AU112" s="156" t="s">
        <v>74</v>
      </c>
      <c r="AY112" s="17" t="s">
        <v>141</v>
      </c>
      <c r="BE112" s="157">
        <f>IF(N112="základní",J112,0)</f>
        <v>0</v>
      </c>
      <c r="BF112" s="157">
        <f>IF(N112="snížená",J112,0)</f>
        <v>0</v>
      </c>
      <c r="BG112" s="157">
        <f>IF(N112="zákl. přenesená",J112,0)</f>
        <v>0</v>
      </c>
      <c r="BH112" s="157">
        <f>IF(N112="sníž. přenesená",J112,0)</f>
        <v>0</v>
      </c>
      <c r="BI112" s="157">
        <f>IF(N112="nulová",J112,0)</f>
        <v>0</v>
      </c>
      <c r="BJ112" s="17" t="s">
        <v>82</v>
      </c>
      <c r="BK112" s="157">
        <f>ROUND(I112*H112,2)</f>
        <v>0</v>
      </c>
      <c r="BL112" s="17" t="s">
        <v>140</v>
      </c>
      <c r="BM112" s="156" t="s">
        <v>197</v>
      </c>
    </row>
    <row r="113" spans="1:65" s="11" customFormat="1" ht="11.25">
      <c r="B113" s="169"/>
      <c r="C113" s="170"/>
      <c r="D113" s="160" t="s">
        <v>142</v>
      </c>
      <c r="E113" s="171" t="s">
        <v>28</v>
      </c>
      <c r="F113" s="172" t="s">
        <v>198</v>
      </c>
      <c r="G113" s="170"/>
      <c r="H113" s="173">
        <v>2.34</v>
      </c>
      <c r="I113" s="174"/>
      <c r="J113" s="170"/>
      <c r="K113" s="170"/>
      <c r="L113" s="175"/>
      <c r="M113" s="176"/>
      <c r="N113" s="177"/>
      <c r="O113" s="177"/>
      <c r="P113" s="177"/>
      <c r="Q113" s="177"/>
      <c r="R113" s="177"/>
      <c r="S113" s="177"/>
      <c r="T113" s="178"/>
      <c r="AT113" s="179" t="s">
        <v>142</v>
      </c>
      <c r="AU113" s="179" t="s">
        <v>74</v>
      </c>
      <c r="AV113" s="11" t="s">
        <v>84</v>
      </c>
      <c r="AW113" s="11" t="s">
        <v>35</v>
      </c>
      <c r="AX113" s="11" t="s">
        <v>74</v>
      </c>
      <c r="AY113" s="179" t="s">
        <v>141</v>
      </c>
    </row>
    <row r="114" spans="1:65" s="12" customFormat="1" ht="11.25">
      <c r="B114" s="180"/>
      <c r="C114" s="181"/>
      <c r="D114" s="160" t="s">
        <v>142</v>
      </c>
      <c r="E114" s="182" t="s">
        <v>28</v>
      </c>
      <c r="F114" s="183" t="s">
        <v>145</v>
      </c>
      <c r="G114" s="181"/>
      <c r="H114" s="184">
        <v>2.34</v>
      </c>
      <c r="I114" s="185"/>
      <c r="J114" s="181"/>
      <c r="K114" s="181"/>
      <c r="L114" s="186"/>
      <c r="M114" s="187"/>
      <c r="N114" s="188"/>
      <c r="O114" s="188"/>
      <c r="P114" s="188"/>
      <c r="Q114" s="188"/>
      <c r="R114" s="188"/>
      <c r="S114" s="188"/>
      <c r="T114" s="189"/>
      <c r="AT114" s="190" t="s">
        <v>142</v>
      </c>
      <c r="AU114" s="190" t="s">
        <v>74</v>
      </c>
      <c r="AV114" s="12" t="s">
        <v>140</v>
      </c>
      <c r="AW114" s="12" t="s">
        <v>35</v>
      </c>
      <c r="AX114" s="12" t="s">
        <v>82</v>
      </c>
      <c r="AY114" s="190" t="s">
        <v>141</v>
      </c>
    </row>
    <row r="115" spans="1:65" s="2" customFormat="1" ht="189.75" customHeight="1">
      <c r="A115" s="34"/>
      <c r="B115" s="35"/>
      <c r="C115" s="145" t="s">
        <v>199</v>
      </c>
      <c r="D115" s="145" t="s">
        <v>135</v>
      </c>
      <c r="E115" s="146" t="s">
        <v>200</v>
      </c>
      <c r="F115" s="147" t="s">
        <v>201</v>
      </c>
      <c r="G115" s="148" t="s">
        <v>202</v>
      </c>
      <c r="H115" s="149">
        <v>25</v>
      </c>
      <c r="I115" s="150"/>
      <c r="J115" s="151">
        <f>ROUND(I115*H115,2)</f>
        <v>0</v>
      </c>
      <c r="K115" s="147" t="s">
        <v>139</v>
      </c>
      <c r="L115" s="39"/>
      <c r="M115" s="152" t="s">
        <v>28</v>
      </c>
      <c r="N115" s="153" t="s">
        <v>45</v>
      </c>
      <c r="O115" s="64"/>
      <c r="P115" s="154">
        <f>O115*H115</f>
        <v>0</v>
      </c>
      <c r="Q115" s="154">
        <v>0</v>
      </c>
      <c r="R115" s="154">
        <f>Q115*H115</f>
        <v>0</v>
      </c>
      <c r="S115" s="154">
        <v>0</v>
      </c>
      <c r="T115" s="155">
        <f>S115*H115</f>
        <v>0</v>
      </c>
      <c r="U115" s="34"/>
      <c r="V115" s="34"/>
      <c r="W115" s="34"/>
      <c r="X115" s="34"/>
      <c r="Y115" s="34"/>
      <c r="Z115" s="34"/>
      <c r="AA115" s="34"/>
      <c r="AB115" s="34"/>
      <c r="AC115" s="34"/>
      <c r="AD115" s="34"/>
      <c r="AE115" s="34"/>
      <c r="AR115" s="156" t="s">
        <v>140</v>
      </c>
      <c r="AT115" s="156" t="s">
        <v>135</v>
      </c>
      <c r="AU115" s="156" t="s">
        <v>74</v>
      </c>
      <c r="AY115" s="17" t="s">
        <v>141</v>
      </c>
      <c r="BE115" s="157">
        <f>IF(N115="základní",J115,0)</f>
        <v>0</v>
      </c>
      <c r="BF115" s="157">
        <f>IF(N115="snížená",J115,0)</f>
        <v>0</v>
      </c>
      <c r="BG115" s="157">
        <f>IF(N115="zákl. přenesená",J115,0)</f>
        <v>0</v>
      </c>
      <c r="BH115" s="157">
        <f>IF(N115="sníž. přenesená",J115,0)</f>
        <v>0</v>
      </c>
      <c r="BI115" s="157">
        <f>IF(N115="nulová",J115,0)</f>
        <v>0</v>
      </c>
      <c r="BJ115" s="17" t="s">
        <v>82</v>
      </c>
      <c r="BK115" s="157">
        <f>ROUND(I115*H115,2)</f>
        <v>0</v>
      </c>
      <c r="BL115" s="17" t="s">
        <v>140</v>
      </c>
      <c r="BM115" s="156" t="s">
        <v>203</v>
      </c>
    </row>
    <row r="116" spans="1:65" s="11" customFormat="1" ht="11.25">
      <c r="B116" s="169"/>
      <c r="C116" s="170"/>
      <c r="D116" s="160" t="s">
        <v>142</v>
      </c>
      <c r="E116" s="171" t="s">
        <v>28</v>
      </c>
      <c r="F116" s="172" t="s">
        <v>204</v>
      </c>
      <c r="G116" s="170"/>
      <c r="H116" s="173">
        <v>25</v>
      </c>
      <c r="I116" s="174"/>
      <c r="J116" s="170"/>
      <c r="K116" s="170"/>
      <c r="L116" s="175"/>
      <c r="M116" s="176"/>
      <c r="N116" s="177"/>
      <c r="O116" s="177"/>
      <c r="P116" s="177"/>
      <c r="Q116" s="177"/>
      <c r="R116" s="177"/>
      <c r="S116" s="177"/>
      <c r="T116" s="178"/>
      <c r="AT116" s="179" t="s">
        <v>142</v>
      </c>
      <c r="AU116" s="179" t="s">
        <v>74</v>
      </c>
      <c r="AV116" s="11" t="s">
        <v>84</v>
      </c>
      <c r="AW116" s="11" t="s">
        <v>35</v>
      </c>
      <c r="AX116" s="11" t="s">
        <v>74</v>
      </c>
      <c r="AY116" s="179" t="s">
        <v>141</v>
      </c>
    </row>
    <row r="117" spans="1:65" s="12" customFormat="1" ht="11.25">
      <c r="B117" s="180"/>
      <c r="C117" s="181"/>
      <c r="D117" s="160" t="s">
        <v>142</v>
      </c>
      <c r="E117" s="182" t="s">
        <v>28</v>
      </c>
      <c r="F117" s="183" t="s">
        <v>145</v>
      </c>
      <c r="G117" s="181"/>
      <c r="H117" s="184">
        <v>25</v>
      </c>
      <c r="I117" s="185"/>
      <c r="J117" s="181"/>
      <c r="K117" s="181"/>
      <c r="L117" s="186"/>
      <c r="M117" s="187"/>
      <c r="N117" s="188"/>
      <c r="O117" s="188"/>
      <c r="P117" s="188"/>
      <c r="Q117" s="188"/>
      <c r="R117" s="188"/>
      <c r="S117" s="188"/>
      <c r="T117" s="189"/>
      <c r="AT117" s="190" t="s">
        <v>142</v>
      </c>
      <c r="AU117" s="190" t="s">
        <v>74</v>
      </c>
      <c r="AV117" s="12" t="s">
        <v>140</v>
      </c>
      <c r="AW117" s="12" t="s">
        <v>35</v>
      </c>
      <c r="AX117" s="12" t="s">
        <v>82</v>
      </c>
      <c r="AY117" s="190" t="s">
        <v>141</v>
      </c>
    </row>
    <row r="118" spans="1:65" s="2" customFormat="1" ht="66.75" customHeight="1">
      <c r="A118" s="34"/>
      <c r="B118" s="35"/>
      <c r="C118" s="145" t="s">
        <v>205</v>
      </c>
      <c r="D118" s="145" t="s">
        <v>135</v>
      </c>
      <c r="E118" s="146" t="s">
        <v>206</v>
      </c>
      <c r="F118" s="147" t="s">
        <v>207</v>
      </c>
      <c r="G118" s="148" t="s">
        <v>208</v>
      </c>
      <c r="H118" s="149">
        <v>3054.5</v>
      </c>
      <c r="I118" s="150"/>
      <c r="J118" s="151">
        <f>ROUND(I118*H118,2)</f>
        <v>0</v>
      </c>
      <c r="K118" s="147" t="s">
        <v>139</v>
      </c>
      <c r="L118" s="39"/>
      <c r="M118" s="152" t="s">
        <v>28</v>
      </c>
      <c r="N118" s="153" t="s">
        <v>45</v>
      </c>
      <c r="O118" s="64"/>
      <c r="P118" s="154">
        <f>O118*H118</f>
        <v>0</v>
      </c>
      <c r="Q118" s="154">
        <v>0</v>
      </c>
      <c r="R118" s="154">
        <f>Q118*H118</f>
        <v>0</v>
      </c>
      <c r="S118" s="154">
        <v>0</v>
      </c>
      <c r="T118" s="155">
        <f>S118*H118</f>
        <v>0</v>
      </c>
      <c r="U118" s="34"/>
      <c r="V118" s="34"/>
      <c r="W118" s="34"/>
      <c r="X118" s="34"/>
      <c r="Y118" s="34"/>
      <c r="Z118" s="34"/>
      <c r="AA118" s="34"/>
      <c r="AB118" s="34"/>
      <c r="AC118" s="34"/>
      <c r="AD118" s="34"/>
      <c r="AE118" s="34"/>
      <c r="AR118" s="156" t="s">
        <v>140</v>
      </c>
      <c r="AT118" s="156" t="s">
        <v>135</v>
      </c>
      <c r="AU118" s="156" t="s">
        <v>74</v>
      </c>
      <c r="AY118" s="17" t="s">
        <v>141</v>
      </c>
      <c r="BE118" s="157">
        <f>IF(N118="základní",J118,0)</f>
        <v>0</v>
      </c>
      <c r="BF118" s="157">
        <f>IF(N118="snížená",J118,0)</f>
        <v>0</v>
      </c>
      <c r="BG118" s="157">
        <f>IF(N118="zákl. přenesená",J118,0)</f>
        <v>0</v>
      </c>
      <c r="BH118" s="157">
        <f>IF(N118="sníž. přenesená",J118,0)</f>
        <v>0</v>
      </c>
      <c r="BI118" s="157">
        <f>IF(N118="nulová",J118,0)</f>
        <v>0</v>
      </c>
      <c r="BJ118" s="17" t="s">
        <v>82</v>
      </c>
      <c r="BK118" s="157">
        <f>ROUND(I118*H118,2)</f>
        <v>0</v>
      </c>
      <c r="BL118" s="17" t="s">
        <v>140</v>
      </c>
      <c r="BM118" s="156" t="s">
        <v>209</v>
      </c>
    </row>
    <row r="119" spans="1:65" s="11" customFormat="1" ht="11.25">
      <c r="B119" s="169"/>
      <c r="C119" s="170"/>
      <c r="D119" s="160" t="s">
        <v>142</v>
      </c>
      <c r="E119" s="171" t="s">
        <v>28</v>
      </c>
      <c r="F119" s="172" t="s">
        <v>210</v>
      </c>
      <c r="G119" s="170"/>
      <c r="H119" s="173">
        <v>3074.5</v>
      </c>
      <c r="I119" s="174"/>
      <c r="J119" s="170"/>
      <c r="K119" s="170"/>
      <c r="L119" s="175"/>
      <c r="M119" s="176"/>
      <c r="N119" s="177"/>
      <c r="O119" s="177"/>
      <c r="P119" s="177"/>
      <c r="Q119" s="177"/>
      <c r="R119" s="177"/>
      <c r="S119" s="177"/>
      <c r="T119" s="178"/>
      <c r="AT119" s="179" t="s">
        <v>142</v>
      </c>
      <c r="AU119" s="179" t="s">
        <v>74</v>
      </c>
      <c r="AV119" s="11" t="s">
        <v>84</v>
      </c>
      <c r="AW119" s="11" t="s">
        <v>35</v>
      </c>
      <c r="AX119" s="11" t="s">
        <v>74</v>
      </c>
      <c r="AY119" s="179" t="s">
        <v>141</v>
      </c>
    </row>
    <row r="120" spans="1:65" s="11" customFormat="1" ht="11.25">
      <c r="B120" s="169"/>
      <c r="C120" s="170"/>
      <c r="D120" s="160" t="s">
        <v>142</v>
      </c>
      <c r="E120" s="171" t="s">
        <v>28</v>
      </c>
      <c r="F120" s="172" t="s">
        <v>211</v>
      </c>
      <c r="G120" s="170"/>
      <c r="H120" s="173">
        <v>-20</v>
      </c>
      <c r="I120" s="174"/>
      <c r="J120" s="170"/>
      <c r="K120" s="170"/>
      <c r="L120" s="175"/>
      <c r="M120" s="176"/>
      <c r="N120" s="177"/>
      <c r="O120" s="177"/>
      <c r="P120" s="177"/>
      <c r="Q120" s="177"/>
      <c r="R120" s="177"/>
      <c r="S120" s="177"/>
      <c r="T120" s="178"/>
      <c r="AT120" s="179" t="s">
        <v>142</v>
      </c>
      <c r="AU120" s="179" t="s">
        <v>74</v>
      </c>
      <c r="AV120" s="11" t="s">
        <v>84</v>
      </c>
      <c r="AW120" s="11" t="s">
        <v>35</v>
      </c>
      <c r="AX120" s="11" t="s">
        <v>74</v>
      </c>
      <c r="AY120" s="179" t="s">
        <v>141</v>
      </c>
    </row>
    <row r="121" spans="1:65" s="12" customFormat="1" ht="11.25">
      <c r="B121" s="180"/>
      <c r="C121" s="181"/>
      <c r="D121" s="160" t="s">
        <v>142</v>
      </c>
      <c r="E121" s="182" t="s">
        <v>28</v>
      </c>
      <c r="F121" s="183" t="s">
        <v>145</v>
      </c>
      <c r="G121" s="181"/>
      <c r="H121" s="184">
        <v>3054.5</v>
      </c>
      <c r="I121" s="185"/>
      <c r="J121" s="181"/>
      <c r="K121" s="181"/>
      <c r="L121" s="186"/>
      <c r="M121" s="187"/>
      <c r="N121" s="188"/>
      <c r="O121" s="188"/>
      <c r="P121" s="188"/>
      <c r="Q121" s="188"/>
      <c r="R121" s="188"/>
      <c r="S121" s="188"/>
      <c r="T121" s="189"/>
      <c r="AT121" s="190" t="s">
        <v>142</v>
      </c>
      <c r="AU121" s="190" t="s">
        <v>74</v>
      </c>
      <c r="AV121" s="12" t="s">
        <v>140</v>
      </c>
      <c r="AW121" s="12" t="s">
        <v>35</v>
      </c>
      <c r="AX121" s="12" t="s">
        <v>82</v>
      </c>
      <c r="AY121" s="190" t="s">
        <v>141</v>
      </c>
    </row>
    <row r="122" spans="1:65" s="2" customFormat="1" ht="55.5" customHeight="1">
      <c r="A122" s="34"/>
      <c r="B122" s="35"/>
      <c r="C122" s="145" t="s">
        <v>8</v>
      </c>
      <c r="D122" s="145" t="s">
        <v>135</v>
      </c>
      <c r="E122" s="146" t="s">
        <v>212</v>
      </c>
      <c r="F122" s="147" t="s">
        <v>213</v>
      </c>
      <c r="G122" s="148" t="s">
        <v>208</v>
      </c>
      <c r="H122" s="149">
        <v>1600</v>
      </c>
      <c r="I122" s="150"/>
      <c r="J122" s="151">
        <f>ROUND(I122*H122,2)</f>
        <v>0</v>
      </c>
      <c r="K122" s="147" t="s">
        <v>139</v>
      </c>
      <c r="L122" s="39"/>
      <c r="M122" s="152" t="s">
        <v>28</v>
      </c>
      <c r="N122" s="153" t="s">
        <v>45</v>
      </c>
      <c r="O122" s="64"/>
      <c r="P122" s="154">
        <f>O122*H122</f>
        <v>0</v>
      </c>
      <c r="Q122" s="154">
        <v>0</v>
      </c>
      <c r="R122" s="154">
        <f>Q122*H122</f>
        <v>0</v>
      </c>
      <c r="S122" s="154">
        <v>0</v>
      </c>
      <c r="T122" s="155">
        <f>S122*H122</f>
        <v>0</v>
      </c>
      <c r="U122" s="34"/>
      <c r="V122" s="34"/>
      <c r="W122" s="34"/>
      <c r="X122" s="34"/>
      <c r="Y122" s="34"/>
      <c r="Z122" s="34"/>
      <c r="AA122" s="34"/>
      <c r="AB122" s="34"/>
      <c r="AC122" s="34"/>
      <c r="AD122" s="34"/>
      <c r="AE122" s="34"/>
      <c r="AR122" s="156" t="s">
        <v>140</v>
      </c>
      <c r="AT122" s="156" t="s">
        <v>135</v>
      </c>
      <c r="AU122" s="156" t="s">
        <v>74</v>
      </c>
      <c r="AY122" s="17" t="s">
        <v>141</v>
      </c>
      <c r="BE122" s="157">
        <f>IF(N122="základní",J122,0)</f>
        <v>0</v>
      </c>
      <c r="BF122" s="157">
        <f>IF(N122="snížená",J122,0)</f>
        <v>0</v>
      </c>
      <c r="BG122" s="157">
        <f>IF(N122="zákl. přenesená",J122,0)</f>
        <v>0</v>
      </c>
      <c r="BH122" s="157">
        <f>IF(N122="sníž. přenesená",J122,0)</f>
        <v>0</v>
      </c>
      <c r="BI122" s="157">
        <f>IF(N122="nulová",J122,0)</f>
        <v>0</v>
      </c>
      <c r="BJ122" s="17" t="s">
        <v>82</v>
      </c>
      <c r="BK122" s="157">
        <f>ROUND(I122*H122,2)</f>
        <v>0</v>
      </c>
      <c r="BL122" s="17" t="s">
        <v>140</v>
      </c>
      <c r="BM122" s="156" t="s">
        <v>214</v>
      </c>
    </row>
    <row r="123" spans="1:65" s="11" customFormat="1" ht="22.5">
      <c r="B123" s="169"/>
      <c r="C123" s="170"/>
      <c r="D123" s="160" t="s">
        <v>142</v>
      </c>
      <c r="E123" s="171" t="s">
        <v>28</v>
      </c>
      <c r="F123" s="172" t="s">
        <v>215</v>
      </c>
      <c r="G123" s="170"/>
      <c r="H123" s="173">
        <v>1600</v>
      </c>
      <c r="I123" s="174"/>
      <c r="J123" s="170"/>
      <c r="K123" s="170"/>
      <c r="L123" s="175"/>
      <c r="M123" s="176"/>
      <c r="N123" s="177"/>
      <c r="O123" s="177"/>
      <c r="P123" s="177"/>
      <c r="Q123" s="177"/>
      <c r="R123" s="177"/>
      <c r="S123" s="177"/>
      <c r="T123" s="178"/>
      <c r="AT123" s="179" t="s">
        <v>142</v>
      </c>
      <c r="AU123" s="179" t="s">
        <v>74</v>
      </c>
      <c r="AV123" s="11" t="s">
        <v>84</v>
      </c>
      <c r="AW123" s="11" t="s">
        <v>35</v>
      </c>
      <c r="AX123" s="11" t="s">
        <v>74</v>
      </c>
      <c r="AY123" s="179" t="s">
        <v>141</v>
      </c>
    </row>
    <row r="124" spans="1:65" s="12" customFormat="1" ht="11.25">
      <c r="B124" s="180"/>
      <c r="C124" s="181"/>
      <c r="D124" s="160" t="s">
        <v>142</v>
      </c>
      <c r="E124" s="182" t="s">
        <v>28</v>
      </c>
      <c r="F124" s="183" t="s">
        <v>145</v>
      </c>
      <c r="G124" s="181"/>
      <c r="H124" s="184">
        <v>1600</v>
      </c>
      <c r="I124" s="185"/>
      <c r="J124" s="181"/>
      <c r="K124" s="181"/>
      <c r="L124" s="186"/>
      <c r="M124" s="187"/>
      <c r="N124" s="188"/>
      <c r="O124" s="188"/>
      <c r="P124" s="188"/>
      <c r="Q124" s="188"/>
      <c r="R124" s="188"/>
      <c r="S124" s="188"/>
      <c r="T124" s="189"/>
      <c r="AT124" s="190" t="s">
        <v>142</v>
      </c>
      <c r="AU124" s="190" t="s">
        <v>74</v>
      </c>
      <c r="AV124" s="12" t="s">
        <v>140</v>
      </c>
      <c r="AW124" s="12" t="s">
        <v>35</v>
      </c>
      <c r="AX124" s="12" t="s">
        <v>82</v>
      </c>
      <c r="AY124" s="190" t="s">
        <v>141</v>
      </c>
    </row>
    <row r="125" spans="1:65" s="2" customFormat="1" ht="76.349999999999994" customHeight="1">
      <c r="A125" s="34"/>
      <c r="B125" s="35"/>
      <c r="C125" s="145" t="s">
        <v>173</v>
      </c>
      <c r="D125" s="145" t="s">
        <v>135</v>
      </c>
      <c r="E125" s="146" t="s">
        <v>216</v>
      </c>
      <c r="F125" s="147" t="s">
        <v>217</v>
      </c>
      <c r="G125" s="148" t="s">
        <v>202</v>
      </c>
      <c r="H125" s="149">
        <v>1355.855</v>
      </c>
      <c r="I125" s="150"/>
      <c r="J125" s="151">
        <f>ROUND(I125*H125,2)</f>
        <v>0</v>
      </c>
      <c r="K125" s="147" t="s">
        <v>139</v>
      </c>
      <c r="L125" s="39"/>
      <c r="M125" s="152" t="s">
        <v>28</v>
      </c>
      <c r="N125" s="153" t="s">
        <v>45</v>
      </c>
      <c r="O125" s="64"/>
      <c r="P125" s="154">
        <f>O125*H125</f>
        <v>0</v>
      </c>
      <c r="Q125" s="154">
        <v>0</v>
      </c>
      <c r="R125" s="154">
        <f>Q125*H125</f>
        <v>0</v>
      </c>
      <c r="S125" s="154">
        <v>0</v>
      </c>
      <c r="T125" s="155">
        <f>S125*H125</f>
        <v>0</v>
      </c>
      <c r="U125" s="34"/>
      <c r="V125" s="34"/>
      <c r="W125" s="34"/>
      <c r="X125" s="34"/>
      <c r="Y125" s="34"/>
      <c r="Z125" s="34"/>
      <c r="AA125" s="34"/>
      <c r="AB125" s="34"/>
      <c r="AC125" s="34"/>
      <c r="AD125" s="34"/>
      <c r="AE125" s="34"/>
      <c r="AR125" s="156" t="s">
        <v>140</v>
      </c>
      <c r="AT125" s="156" t="s">
        <v>135</v>
      </c>
      <c r="AU125" s="156" t="s">
        <v>74</v>
      </c>
      <c r="AY125" s="17" t="s">
        <v>141</v>
      </c>
      <c r="BE125" s="157">
        <f>IF(N125="základní",J125,0)</f>
        <v>0</v>
      </c>
      <c r="BF125" s="157">
        <f>IF(N125="snížená",J125,0)</f>
        <v>0</v>
      </c>
      <c r="BG125" s="157">
        <f>IF(N125="zákl. přenesená",J125,0)</f>
        <v>0</v>
      </c>
      <c r="BH125" s="157">
        <f>IF(N125="sníž. přenesená",J125,0)</f>
        <v>0</v>
      </c>
      <c r="BI125" s="157">
        <f>IF(N125="nulová",J125,0)</f>
        <v>0</v>
      </c>
      <c r="BJ125" s="17" t="s">
        <v>82</v>
      </c>
      <c r="BK125" s="157">
        <f>ROUND(I125*H125,2)</f>
        <v>0</v>
      </c>
      <c r="BL125" s="17" t="s">
        <v>140</v>
      </c>
      <c r="BM125" s="156" t="s">
        <v>218</v>
      </c>
    </row>
    <row r="126" spans="1:65" s="11" customFormat="1" ht="11.25">
      <c r="B126" s="169"/>
      <c r="C126" s="170"/>
      <c r="D126" s="160" t="s">
        <v>142</v>
      </c>
      <c r="E126" s="171" t="s">
        <v>28</v>
      </c>
      <c r="F126" s="172" t="s">
        <v>219</v>
      </c>
      <c r="G126" s="170"/>
      <c r="H126" s="173">
        <v>1355.855</v>
      </c>
      <c r="I126" s="174"/>
      <c r="J126" s="170"/>
      <c r="K126" s="170"/>
      <c r="L126" s="175"/>
      <c r="M126" s="176"/>
      <c r="N126" s="177"/>
      <c r="O126" s="177"/>
      <c r="P126" s="177"/>
      <c r="Q126" s="177"/>
      <c r="R126" s="177"/>
      <c r="S126" s="177"/>
      <c r="T126" s="178"/>
      <c r="AT126" s="179" t="s">
        <v>142</v>
      </c>
      <c r="AU126" s="179" t="s">
        <v>74</v>
      </c>
      <c r="AV126" s="11" t="s">
        <v>84</v>
      </c>
      <c r="AW126" s="11" t="s">
        <v>35</v>
      </c>
      <c r="AX126" s="11" t="s">
        <v>74</v>
      </c>
      <c r="AY126" s="179" t="s">
        <v>141</v>
      </c>
    </row>
    <row r="127" spans="1:65" s="12" customFormat="1" ht="11.25">
      <c r="B127" s="180"/>
      <c r="C127" s="181"/>
      <c r="D127" s="160" t="s">
        <v>142</v>
      </c>
      <c r="E127" s="182" t="s">
        <v>28</v>
      </c>
      <c r="F127" s="183" t="s">
        <v>145</v>
      </c>
      <c r="G127" s="181"/>
      <c r="H127" s="184">
        <v>1355.855</v>
      </c>
      <c r="I127" s="185"/>
      <c r="J127" s="181"/>
      <c r="K127" s="181"/>
      <c r="L127" s="186"/>
      <c r="M127" s="187"/>
      <c r="N127" s="188"/>
      <c r="O127" s="188"/>
      <c r="P127" s="188"/>
      <c r="Q127" s="188"/>
      <c r="R127" s="188"/>
      <c r="S127" s="188"/>
      <c r="T127" s="189"/>
      <c r="AT127" s="190" t="s">
        <v>142</v>
      </c>
      <c r="AU127" s="190" t="s">
        <v>74</v>
      </c>
      <c r="AV127" s="12" t="s">
        <v>140</v>
      </c>
      <c r="AW127" s="12" t="s">
        <v>35</v>
      </c>
      <c r="AX127" s="12" t="s">
        <v>82</v>
      </c>
      <c r="AY127" s="190" t="s">
        <v>141</v>
      </c>
    </row>
    <row r="128" spans="1:65" s="2" customFormat="1" ht="16.5" customHeight="1">
      <c r="A128" s="34"/>
      <c r="B128" s="35"/>
      <c r="C128" s="191" t="s">
        <v>220</v>
      </c>
      <c r="D128" s="191" t="s">
        <v>146</v>
      </c>
      <c r="E128" s="192" t="s">
        <v>221</v>
      </c>
      <c r="F128" s="193" t="s">
        <v>222</v>
      </c>
      <c r="G128" s="194" t="s">
        <v>181</v>
      </c>
      <c r="H128" s="195">
        <v>2485.538</v>
      </c>
      <c r="I128" s="196"/>
      <c r="J128" s="197">
        <f>ROUND(I128*H128,2)</f>
        <v>0</v>
      </c>
      <c r="K128" s="193" t="s">
        <v>139</v>
      </c>
      <c r="L128" s="198"/>
      <c r="M128" s="199" t="s">
        <v>28</v>
      </c>
      <c r="N128" s="200" t="s">
        <v>45</v>
      </c>
      <c r="O128" s="64"/>
      <c r="P128" s="154">
        <f>O128*H128</f>
        <v>0</v>
      </c>
      <c r="Q128" s="154">
        <v>1</v>
      </c>
      <c r="R128" s="154">
        <f>Q128*H128</f>
        <v>2485.538</v>
      </c>
      <c r="S128" s="154">
        <v>0</v>
      </c>
      <c r="T128" s="155">
        <f>S128*H128</f>
        <v>0</v>
      </c>
      <c r="U128" s="34"/>
      <c r="V128" s="34"/>
      <c r="W128" s="34"/>
      <c r="X128" s="34"/>
      <c r="Y128" s="34"/>
      <c r="Z128" s="34"/>
      <c r="AA128" s="34"/>
      <c r="AB128" s="34"/>
      <c r="AC128" s="34"/>
      <c r="AD128" s="34"/>
      <c r="AE128" s="34"/>
      <c r="AR128" s="156" t="s">
        <v>149</v>
      </c>
      <c r="AT128" s="156" t="s">
        <v>146</v>
      </c>
      <c r="AU128" s="156" t="s">
        <v>74</v>
      </c>
      <c r="AY128" s="17" t="s">
        <v>141</v>
      </c>
      <c r="BE128" s="157">
        <f>IF(N128="základní",J128,0)</f>
        <v>0</v>
      </c>
      <c r="BF128" s="157">
        <f>IF(N128="snížená",J128,0)</f>
        <v>0</v>
      </c>
      <c r="BG128" s="157">
        <f>IF(N128="zákl. přenesená",J128,0)</f>
        <v>0</v>
      </c>
      <c r="BH128" s="157">
        <f>IF(N128="sníž. přenesená",J128,0)</f>
        <v>0</v>
      </c>
      <c r="BI128" s="157">
        <f>IF(N128="nulová",J128,0)</f>
        <v>0</v>
      </c>
      <c r="BJ128" s="17" t="s">
        <v>82</v>
      </c>
      <c r="BK128" s="157">
        <f>ROUND(I128*H128,2)</f>
        <v>0</v>
      </c>
      <c r="BL128" s="17" t="s">
        <v>140</v>
      </c>
      <c r="BM128" s="156" t="s">
        <v>223</v>
      </c>
    </row>
    <row r="129" spans="1:65" s="11" customFormat="1" ht="11.25">
      <c r="B129" s="169"/>
      <c r="C129" s="170"/>
      <c r="D129" s="160" t="s">
        <v>142</v>
      </c>
      <c r="E129" s="171" t="s">
        <v>28</v>
      </c>
      <c r="F129" s="172" t="s">
        <v>224</v>
      </c>
      <c r="G129" s="170"/>
      <c r="H129" s="173">
        <v>2440.538</v>
      </c>
      <c r="I129" s="174"/>
      <c r="J129" s="170"/>
      <c r="K129" s="170"/>
      <c r="L129" s="175"/>
      <c r="M129" s="176"/>
      <c r="N129" s="177"/>
      <c r="O129" s="177"/>
      <c r="P129" s="177"/>
      <c r="Q129" s="177"/>
      <c r="R129" s="177"/>
      <c r="S129" s="177"/>
      <c r="T129" s="178"/>
      <c r="AT129" s="179" t="s">
        <v>142</v>
      </c>
      <c r="AU129" s="179" t="s">
        <v>74</v>
      </c>
      <c r="AV129" s="11" t="s">
        <v>84</v>
      </c>
      <c r="AW129" s="11" t="s">
        <v>35</v>
      </c>
      <c r="AX129" s="11" t="s">
        <v>74</v>
      </c>
      <c r="AY129" s="179" t="s">
        <v>141</v>
      </c>
    </row>
    <row r="130" spans="1:65" s="11" customFormat="1" ht="11.25">
      <c r="B130" s="169"/>
      <c r="C130" s="170"/>
      <c r="D130" s="160" t="s">
        <v>142</v>
      </c>
      <c r="E130" s="171" t="s">
        <v>28</v>
      </c>
      <c r="F130" s="172" t="s">
        <v>225</v>
      </c>
      <c r="G130" s="170"/>
      <c r="H130" s="173">
        <v>45</v>
      </c>
      <c r="I130" s="174"/>
      <c r="J130" s="170"/>
      <c r="K130" s="170"/>
      <c r="L130" s="175"/>
      <c r="M130" s="176"/>
      <c r="N130" s="177"/>
      <c r="O130" s="177"/>
      <c r="P130" s="177"/>
      <c r="Q130" s="177"/>
      <c r="R130" s="177"/>
      <c r="S130" s="177"/>
      <c r="T130" s="178"/>
      <c r="AT130" s="179" t="s">
        <v>142</v>
      </c>
      <c r="AU130" s="179" t="s">
        <v>74</v>
      </c>
      <c r="AV130" s="11" t="s">
        <v>84</v>
      </c>
      <c r="AW130" s="11" t="s">
        <v>35</v>
      </c>
      <c r="AX130" s="11" t="s">
        <v>74</v>
      </c>
      <c r="AY130" s="179" t="s">
        <v>141</v>
      </c>
    </row>
    <row r="131" spans="1:65" s="12" customFormat="1" ht="11.25">
      <c r="B131" s="180"/>
      <c r="C131" s="181"/>
      <c r="D131" s="160" t="s">
        <v>142</v>
      </c>
      <c r="E131" s="182" t="s">
        <v>28</v>
      </c>
      <c r="F131" s="183" t="s">
        <v>145</v>
      </c>
      <c r="G131" s="181"/>
      <c r="H131" s="184">
        <v>2485.538</v>
      </c>
      <c r="I131" s="185"/>
      <c r="J131" s="181"/>
      <c r="K131" s="181"/>
      <c r="L131" s="186"/>
      <c r="M131" s="187"/>
      <c r="N131" s="188"/>
      <c r="O131" s="188"/>
      <c r="P131" s="188"/>
      <c r="Q131" s="188"/>
      <c r="R131" s="188"/>
      <c r="S131" s="188"/>
      <c r="T131" s="189"/>
      <c r="AT131" s="190" t="s">
        <v>142</v>
      </c>
      <c r="AU131" s="190" t="s">
        <v>74</v>
      </c>
      <c r="AV131" s="12" t="s">
        <v>140</v>
      </c>
      <c r="AW131" s="12" t="s">
        <v>35</v>
      </c>
      <c r="AX131" s="12" t="s">
        <v>82</v>
      </c>
      <c r="AY131" s="190" t="s">
        <v>141</v>
      </c>
    </row>
    <row r="132" spans="1:65" s="2" customFormat="1" ht="142.15" customHeight="1">
      <c r="A132" s="34"/>
      <c r="B132" s="35"/>
      <c r="C132" s="145" t="s">
        <v>182</v>
      </c>
      <c r="D132" s="145" t="s">
        <v>135</v>
      </c>
      <c r="E132" s="146" t="s">
        <v>226</v>
      </c>
      <c r="F132" s="147" t="s">
        <v>227</v>
      </c>
      <c r="G132" s="148" t="s">
        <v>228</v>
      </c>
      <c r="H132" s="149">
        <v>42</v>
      </c>
      <c r="I132" s="150"/>
      <c r="J132" s="151">
        <f>ROUND(I132*H132,2)</f>
        <v>0</v>
      </c>
      <c r="K132" s="147" t="s">
        <v>139</v>
      </c>
      <c r="L132" s="39"/>
      <c r="M132" s="152" t="s">
        <v>28</v>
      </c>
      <c r="N132" s="153" t="s">
        <v>45</v>
      </c>
      <c r="O132" s="64"/>
      <c r="P132" s="154">
        <f>O132*H132</f>
        <v>0</v>
      </c>
      <c r="Q132" s="154">
        <v>0</v>
      </c>
      <c r="R132" s="154">
        <f>Q132*H132</f>
        <v>0</v>
      </c>
      <c r="S132" s="154">
        <v>0</v>
      </c>
      <c r="T132" s="155">
        <f>S132*H132</f>
        <v>0</v>
      </c>
      <c r="U132" s="34"/>
      <c r="V132" s="34"/>
      <c r="W132" s="34"/>
      <c r="X132" s="34"/>
      <c r="Y132" s="34"/>
      <c r="Z132" s="34"/>
      <c r="AA132" s="34"/>
      <c r="AB132" s="34"/>
      <c r="AC132" s="34"/>
      <c r="AD132" s="34"/>
      <c r="AE132" s="34"/>
      <c r="AR132" s="156" t="s">
        <v>140</v>
      </c>
      <c r="AT132" s="156" t="s">
        <v>135</v>
      </c>
      <c r="AU132" s="156" t="s">
        <v>74</v>
      </c>
      <c r="AY132" s="17" t="s">
        <v>141</v>
      </c>
      <c r="BE132" s="157">
        <f>IF(N132="základní",J132,0)</f>
        <v>0</v>
      </c>
      <c r="BF132" s="157">
        <f>IF(N132="snížená",J132,0)</f>
        <v>0</v>
      </c>
      <c r="BG132" s="157">
        <f>IF(N132="zákl. přenesená",J132,0)</f>
        <v>0</v>
      </c>
      <c r="BH132" s="157">
        <f>IF(N132="sníž. přenesená",J132,0)</f>
        <v>0</v>
      </c>
      <c r="BI132" s="157">
        <f>IF(N132="nulová",J132,0)</f>
        <v>0</v>
      </c>
      <c r="BJ132" s="17" t="s">
        <v>82</v>
      </c>
      <c r="BK132" s="157">
        <f>ROUND(I132*H132,2)</f>
        <v>0</v>
      </c>
      <c r="BL132" s="17" t="s">
        <v>140</v>
      </c>
      <c r="BM132" s="156" t="s">
        <v>229</v>
      </c>
    </row>
    <row r="133" spans="1:65" s="11" customFormat="1" ht="11.25">
      <c r="B133" s="169"/>
      <c r="C133" s="170"/>
      <c r="D133" s="160" t="s">
        <v>142</v>
      </c>
      <c r="E133" s="171" t="s">
        <v>28</v>
      </c>
      <c r="F133" s="172" t="s">
        <v>230</v>
      </c>
      <c r="G133" s="170"/>
      <c r="H133" s="173">
        <v>42</v>
      </c>
      <c r="I133" s="174"/>
      <c r="J133" s="170"/>
      <c r="K133" s="170"/>
      <c r="L133" s="175"/>
      <c r="M133" s="176"/>
      <c r="N133" s="177"/>
      <c r="O133" s="177"/>
      <c r="P133" s="177"/>
      <c r="Q133" s="177"/>
      <c r="R133" s="177"/>
      <c r="S133" s="177"/>
      <c r="T133" s="178"/>
      <c r="AT133" s="179" t="s">
        <v>142</v>
      </c>
      <c r="AU133" s="179" t="s">
        <v>74</v>
      </c>
      <c r="AV133" s="11" t="s">
        <v>84</v>
      </c>
      <c r="AW133" s="11" t="s">
        <v>35</v>
      </c>
      <c r="AX133" s="11" t="s">
        <v>74</v>
      </c>
      <c r="AY133" s="179" t="s">
        <v>141</v>
      </c>
    </row>
    <row r="134" spans="1:65" s="12" customFormat="1" ht="11.25">
      <c r="B134" s="180"/>
      <c r="C134" s="181"/>
      <c r="D134" s="160" t="s">
        <v>142</v>
      </c>
      <c r="E134" s="182" t="s">
        <v>28</v>
      </c>
      <c r="F134" s="183" t="s">
        <v>145</v>
      </c>
      <c r="G134" s="181"/>
      <c r="H134" s="184">
        <v>42</v>
      </c>
      <c r="I134" s="185"/>
      <c r="J134" s="181"/>
      <c r="K134" s="181"/>
      <c r="L134" s="186"/>
      <c r="M134" s="187"/>
      <c r="N134" s="188"/>
      <c r="O134" s="188"/>
      <c r="P134" s="188"/>
      <c r="Q134" s="188"/>
      <c r="R134" s="188"/>
      <c r="S134" s="188"/>
      <c r="T134" s="189"/>
      <c r="AT134" s="190" t="s">
        <v>142</v>
      </c>
      <c r="AU134" s="190" t="s">
        <v>74</v>
      </c>
      <c r="AV134" s="12" t="s">
        <v>140</v>
      </c>
      <c r="AW134" s="12" t="s">
        <v>35</v>
      </c>
      <c r="AX134" s="12" t="s">
        <v>82</v>
      </c>
      <c r="AY134" s="190" t="s">
        <v>141</v>
      </c>
    </row>
    <row r="135" spans="1:65" s="2" customFormat="1" ht="90" customHeight="1">
      <c r="A135" s="34"/>
      <c r="B135" s="35"/>
      <c r="C135" s="145" t="s">
        <v>231</v>
      </c>
      <c r="D135" s="145" t="s">
        <v>135</v>
      </c>
      <c r="E135" s="146" t="s">
        <v>232</v>
      </c>
      <c r="F135" s="147" t="s">
        <v>233</v>
      </c>
      <c r="G135" s="148" t="s">
        <v>138</v>
      </c>
      <c r="H135" s="149">
        <v>12</v>
      </c>
      <c r="I135" s="150"/>
      <c r="J135" s="151">
        <f>ROUND(I135*H135,2)</f>
        <v>0</v>
      </c>
      <c r="K135" s="147" t="s">
        <v>139</v>
      </c>
      <c r="L135" s="39"/>
      <c r="M135" s="152" t="s">
        <v>28</v>
      </c>
      <c r="N135" s="153" t="s">
        <v>45</v>
      </c>
      <c r="O135" s="64"/>
      <c r="P135" s="154">
        <f>O135*H135</f>
        <v>0</v>
      </c>
      <c r="Q135" s="154">
        <v>0</v>
      </c>
      <c r="R135" s="154">
        <f>Q135*H135</f>
        <v>0</v>
      </c>
      <c r="S135" s="154">
        <v>0</v>
      </c>
      <c r="T135" s="155">
        <f>S135*H135</f>
        <v>0</v>
      </c>
      <c r="U135" s="34"/>
      <c r="V135" s="34"/>
      <c r="W135" s="34"/>
      <c r="X135" s="34"/>
      <c r="Y135" s="34"/>
      <c r="Z135" s="34"/>
      <c r="AA135" s="34"/>
      <c r="AB135" s="34"/>
      <c r="AC135" s="34"/>
      <c r="AD135" s="34"/>
      <c r="AE135" s="34"/>
      <c r="AR135" s="156" t="s">
        <v>140</v>
      </c>
      <c r="AT135" s="156" t="s">
        <v>135</v>
      </c>
      <c r="AU135" s="156" t="s">
        <v>74</v>
      </c>
      <c r="AY135" s="17" t="s">
        <v>141</v>
      </c>
      <c r="BE135" s="157">
        <f>IF(N135="základní",J135,0)</f>
        <v>0</v>
      </c>
      <c r="BF135" s="157">
        <f>IF(N135="snížená",J135,0)</f>
        <v>0</v>
      </c>
      <c r="BG135" s="157">
        <f>IF(N135="zákl. přenesená",J135,0)</f>
        <v>0</v>
      </c>
      <c r="BH135" s="157">
        <f>IF(N135="sníž. přenesená",J135,0)</f>
        <v>0</v>
      </c>
      <c r="BI135" s="157">
        <f>IF(N135="nulová",J135,0)</f>
        <v>0</v>
      </c>
      <c r="BJ135" s="17" t="s">
        <v>82</v>
      </c>
      <c r="BK135" s="157">
        <f>ROUND(I135*H135,2)</f>
        <v>0</v>
      </c>
      <c r="BL135" s="17" t="s">
        <v>140</v>
      </c>
      <c r="BM135" s="156" t="s">
        <v>234</v>
      </c>
    </row>
    <row r="136" spans="1:65" s="11" customFormat="1" ht="11.25">
      <c r="B136" s="169"/>
      <c r="C136" s="170"/>
      <c r="D136" s="160" t="s">
        <v>142</v>
      </c>
      <c r="E136" s="171" t="s">
        <v>28</v>
      </c>
      <c r="F136" s="172" t="s">
        <v>235</v>
      </c>
      <c r="G136" s="170"/>
      <c r="H136" s="173">
        <v>12</v>
      </c>
      <c r="I136" s="174"/>
      <c r="J136" s="170"/>
      <c r="K136" s="170"/>
      <c r="L136" s="175"/>
      <c r="M136" s="176"/>
      <c r="N136" s="177"/>
      <c r="O136" s="177"/>
      <c r="P136" s="177"/>
      <c r="Q136" s="177"/>
      <c r="R136" s="177"/>
      <c r="S136" s="177"/>
      <c r="T136" s="178"/>
      <c r="AT136" s="179" t="s">
        <v>142</v>
      </c>
      <c r="AU136" s="179" t="s">
        <v>74</v>
      </c>
      <c r="AV136" s="11" t="s">
        <v>84</v>
      </c>
      <c r="AW136" s="11" t="s">
        <v>35</v>
      </c>
      <c r="AX136" s="11" t="s">
        <v>74</v>
      </c>
      <c r="AY136" s="179" t="s">
        <v>141</v>
      </c>
    </row>
    <row r="137" spans="1:65" s="12" customFormat="1" ht="11.25">
      <c r="B137" s="180"/>
      <c r="C137" s="181"/>
      <c r="D137" s="160" t="s">
        <v>142</v>
      </c>
      <c r="E137" s="182" t="s">
        <v>28</v>
      </c>
      <c r="F137" s="183" t="s">
        <v>145</v>
      </c>
      <c r="G137" s="181"/>
      <c r="H137" s="184">
        <v>12</v>
      </c>
      <c r="I137" s="185"/>
      <c r="J137" s="181"/>
      <c r="K137" s="181"/>
      <c r="L137" s="186"/>
      <c r="M137" s="187"/>
      <c r="N137" s="188"/>
      <c r="O137" s="188"/>
      <c r="P137" s="188"/>
      <c r="Q137" s="188"/>
      <c r="R137" s="188"/>
      <c r="S137" s="188"/>
      <c r="T137" s="189"/>
      <c r="AT137" s="190" t="s">
        <v>142</v>
      </c>
      <c r="AU137" s="190" t="s">
        <v>74</v>
      </c>
      <c r="AV137" s="12" t="s">
        <v>140</v>
      </c>
      <c r="AW137" s="12" t="s">
        <v>35</v>
      </c>
      <c r="AX137" s="12" t="s">
        <v>82</v>
      </c>
      <c r="AY137" s="190" t="s">
        <v>141</v>
      </c>
    </row>
    <row r="138" spans="1:65" s="2" customFormat="1" ht="90" customHeight="1">
      <c r="A138" s="34"/>
      <c r="B138" s="35"/>
      <c r="C138" s="145" t="s">
        <v>186</v>
      </c>
      <c r="D138" s="145" t="s">
        <v>135</v>
      </c>
      <c r="E138" s="146" t="s">
        <v>236</v>
      </c>
      <c r="F138" s="147" t="s">
        <v>237</v>
      </c>
      <c r="G138" s="148" t="s">
        <v>159</v>
      </c>
      <c r="H138" s="149">
        <v>4850</v>
      </c>
      <c r="I138" s="150"/>
      <c r="J138" s="151">
        <f>ROUND(I138*H138,2)</f>
        <v>0</v>
      </c>
      <c r="K138" s="147" t="s">
        <v>139</v>
      </c>
      <c r="L138" s="39"/>
      <c r="M138" s="152" t="s">
        <v>28</v>
      </c>
      <c r="N138" s="153" t="s">
        <v>45</v>
      </c>
      <c r="O138" s="64"/>
      <c r="P138" s="154">
        <f>O138*H138</f>
        <v>0</v>
      </c>
      <c r="Q138" s="154">
        <v>0</v>
      </c>
      <c r="R138" s="154">
        <f>Q138*H138</f>
        <v>0</v>
      </c>
      <c r="S138" s="154">
        <v>0</v>
      </c>
      <c r="T138" s="155">
        <f>S138*H138</f>
        <v>0</v>
      </c>
      <c r="U138" s="34"/>
      <c r="V138" s="34"/>
      <c r="W138" s="34"/>
      <c r="X138" s="34"/>
      <c r="Y138" s="34"/>
      <c r="Z138" s="34"/>
      <c r="AA138" s="34"/>
      <c r="AB138" s="34"/>
      <c r="AC138" s="34"/>
      <c r="AD138" s="34"/>
      <c r="AE138" s="34"/>
      <c r="AR138" s="156" t="s">
        <v>140</v>
      </c>
      <c r="AT138" s="156" t="s">
        <v>135</v>
      </c>
      <c r="AU138" s="156" t="s">
        <v>74</v>
      </c>
      <c r="AY138" s="17" t="s">
        <v>141</v>
      </c>
      <c r="BE138" s="157">
        <f>IF(N138="základní",J138,0)</f>
        <v>0</v>
      </c>
      <c r="BF138" s="157">
        <f>IF(N138="snížená",J138,0)</f>
        <v>0</v>
      </c>
      <c r="BG138" s="157">
        <f>IF(N138="zákl. přenesená",J138,0)</f>
        <v>0</v>
      </c>
      <c r="BH138" s="157">
        <f>IF(N138="sníž. přenesená",J138,0)</f>
        <v>0</v>
      </c>
      <c r="BI138" s="157">
        <f>IF(N138="nulová",J138,0)</f>
        <v>0</v>
      </c>
      <c r="BJ138" s="17" t="s">
        <v>82</v>
      </c>
      <c r="BK138" s="157">
        <f>ROUND(I138*H138,2)</f>
        <v>0</v>
      </c>
      <c r="BL138" s="17" t="s">
        <v>140</v>
      </c>
      <c r="BM138" s="156" t="s">
        <v>238</v>
      </c>
    </row>
    <row r="139" spans="1:65" s="11" customFormat="1" ht="11.25">
      <c r="B139" s="169"/>
      <c r="C139" s="170"/>
      <c r="D139" s="160" t="s">
        <v>142</v>
      </c>
      <c r="E139" s="171" t="s">
        <v>28</v>
      </c>
      <c r="F139" s="172" t="s">
        <v>239</v>
      </c>
      <c r="G139" s="170"/>
      <c r="H139" s="173">
        <v>4850</v>
      </c>
      <c r="I139" s="174"/>
      <c r="J139" s="170"/>
      <c r="K139" s="170"/>
      <c r="L139" s="175"/>
      <c r="M139" s="176"/>
      <c r="N139" s="177"/>
      <c r="O139" s="177"/>
      <c r="P139" s="177"/>
      <c r="Q139" s="177"/>
      <c r="R139" s="177"/>
      <c r="S139" s="177"/>
      <c r="T139" s="178"/>
      <c r="AT139" s="179" t="s">
        <v>142</v>
      </c>
      <c r="AU139" s="179" t="s">
        <v>74</v>
      </c>
      <c r="AV139" s="11" t="s">
        <v>84</v>
      </c>
      <c r="AW139" s="11" t="s">
        <v>35</v>
      </c>
      <c r="AX139" s="11" t="s">
        <v>74</v>
      </c>
      <c r="AY139" s="179" t="s">
        <v>141</v>
      </c>
    </row>
    <row r="140" spans="1:65" s="12" customFormat="1" ht="11.25">
      <c r="B140" s="180"/>
      <c r="C140" s="181"/>
      <c r="D140" s="160" t="s">
        <v>142</v>
      </c>
      <c r="E140" s="182" t="s">
        <v>28</v>
      </c>
      <c r="F140" s="183" t="s">
        <v>145</v>
      </c>
      <c r="G140" s="181"/>
      <c r="H140" s="184">
        <v>4850</v>
      </c>
      <c r="I140" s="185"/>
      <c r="J140" s="181"/>
      <c r="K140" s="181"/>
      <c r="L140" s="186"/>
      <c r="M140" s="187"/>
      <c r="N140" s="188"/>
      <c r="O140" s="188"/>
      <c r="P140" s="188"/>
      <c r="Q140" s="188"/>
      <c r="R140" s="188"/>
      <c r="S140" s="188"/>
      <c r="T140" s="189"/>
      <c r="AT140" s="190" t="s">
        <v>142</v>
      </c>
      <c r="AU140" s="190" t="s">
        <v>74</v>
      </c>
      <c r="AV140" s="12" t="s">
        <v>140</v>
      </c>
      <c r="AW140" s="12" t="s">
        <v>35</v>
      </c>
      <c r="AX140" s="12" t="s">
        <v>82</v>
      </c>
      <c r="AY140" s="190" t="s">
        <v>141</v>
      </c>
    </row>
    <row r="141" spans="1:65" s="2" customFormat="1" ht="90" customHeight="1">
      <c r="A141" s="34"/>
      <c r="B141" s="35"/>
      <c r="C141" s="145" t="s">
        <v>7</v>
      </c>
      <c r="D141" s="145" t="s">
        <v>135</v>
      </c>
      <c r="E141" s="146" t="s">
        <v>240</v>
      </c>
      <c r="F141" s="147" t="s">
        <v>241</v>
      </c>
      <c r="G141" s="148" t="s">
        <v>159</v>
      </c>
      <c r="H141" s="149">
        <v>4850</v>
      </c>
      <c r="I141" s="150"/>
      <c r="J141" s="151">
        <f>ROUND(I141*H141,2)</f>
        <v>0</v>
      </c>
      <c r="K141" s="147" t="s">
        <v>139</v>
      </c>
      <c r="L141" s="39"/>
      <c r="M141" s="152" t="s">
        <v>28</v>
      </c>
      <c r="N141" s="153" t="s">
        <v>45</v>
      </c>
      <c r="O141" s="64"/>
      <c r="P141" s="154">
        <f>O141*H141</f>
        <v>0</v>
      </c>
      <c r="Q141" s="154">
        <v>0</v>
      </c>
      <c r="R141" s="154">
        <f>Q141*H141</f>
        <v>0</v>
      </c>
      <c r="S141" s="154">
        <v>0</v>
      </c>
      <c r="T141" s="155">
        <f>S141*H141</f>
        <v>0</v>
      </c>
      <c r="U141" s="34"/>
      <c r="V141" s="34"/>
      <c r="W141" s="34"/>
      <c r="X141" s="34"/>
      <c r="Y141" s="34"/>
      <c r="Z141" s="34"/>
      <c r="AA141" s="34"/>
      <c r="AB141" s="34"/>
      <c r="AC141" s="34"/>
      <c r="AD141" s="34"/>
      <c r="AE141" s="34"/>
      <c r="AR141" s="156" t="s">
        <v>140</v>
      </c>
      <c r="AT141" s="156" t="s">
        <v>135</v>
      </c>
      <c r="AU141" s="156" t="s">
        <v>74</v>
      </c>
      <c r="AY141" s="17" t="s">
        <v>141</v>
      </c>
      <c r="BE141" s="157">
        <f>IF(N141="základní",J141,0)</f>
        <v>0</v>
      </c>
      <c r="BF141" s="157">
        <f>IF(N141="snížená",J141,0)</f>
        <v>0</v>
      </c>
      <c r="BG141" s="157">
        <f>IF(N141="zákl. přenesená",J141,0)</f>
        <v>0</v>
      </c>
      <c r="BH141" s="157">
        <f>IF(N141="sníž. přenesená",J141,0)</f>
        <v>0</v>
      </c>
      <c r="BI141" s="157">
        <f>IF(N141="nulová",J141,0)</f>
        <v>0</v>
      </c>
      <c r="BJ141" s="17" t="s">
        <v>82</v>
      </c>
      <c r="BK141" s="157">
        <f>ROUND(I141*H141,2)</f>
        <v>0</v>
      </c>
      <c r="BL141" s="17" t="s">
        <v>140</v>
      </c>
      <c r="BM141" s="156" t="s">
        <v>242</v>
      </c>
    </row>
    <row r="142" spans="1:65" s="11" customFormat="1" ht="11.25">
      <c r="B142" s="169"/>
      <c r="C142" s="170"/>
      <c r="D142" s="160" t="s">
        <v>142</v>
      </c>
      <c r="E142" s="171" t="s">
        <v>28</v>
      </c>
      <c r="F142" s="172" t="s">
        <v>239</v>
      </c>
      <c r="G142" s="170"/>
      <c r="H142" s="173">
        <v>4850</v>
      </c>
      <c r="I142" s="174"/>
      <c r="J142" s="170"/>
      <c r="K142" s="170"/>
      <c r="L142" s="175"/>
      <c r="M142" s="176"/>
      <c r="N142" s="177"/>
      <c r="O142" s="177"/>
      <c r="P142" s="177"/>
      <c r="Q142" s="177"/>
      <c r="R142" s="177"/>
      <c r="S142" s="177"/>
      <c r="T142" s="178"/>
      <c r="AT142" s="179" t="s">
        <v>142</v>
      </c>
      <c r="AU142" s="179" t="s">
        <v>74</v>
      </c>
      <c r="AV142" s="11" t="s">
        <v>84</v>
      </c>
      <c r="AW142" s="11" t="s">
        <v>35</v>
      </c>
      <c r="AX142" s="11" t="s">
        <v>82</v>
      </c>
      <c r="AY142" s="179" t="s">
        <v>141</v>
      </c>
    </row>
    <row r="143" spans="1:65" s="2" customFormat="1" ht="145.5" customHeight="1">
      <c r="A143" s="34"/>
      <c r="B143" s="35"/>
      <c r="C143" s="145" t="s">
        <v>191</v>
      </c>
      <c r="D143" s="145" t="s">
        <v>135</v>
      </c>
      <c r="E143" s="146" t="s">
        <v>243</v>
      </c>
      <c r="F143" s="147" t="s">
        <v>244</v>
      </c>
      <c r="G143" s="148" t="s">
        <v>196</v>
      </c>
      <c r="H143" s="149">
        <v>2.3450000000000002</v>
      </c>
      <c r="I143" s="150"/>
      <c r="J143" s="151">
        <f>ROUND(I143*H143,2)</f>
        <v>0</v>
      </c>
      <c r="K143" s="147" t="s">
        <v>139</v>
      </c>
      <c r="L143" s="39"/>
      <c r="M143" s="152" t="s">
        <v>28</v>
      </c>
      <c r="N143" s="153" t="s">
        <v>45</v>
      </c>
      <c r="O143" s="64"/>
      <c r="P143" s="154">
        <f>O143*H143</f>
        <v>0</v>
      </c>
      <c r="Q143" s="154">
        <v>0</v>
      </c>
      <c r="R143" s="154">
        <f>Q143*H143</f>
        <v>0</v>
      </c>
      <c r="S143" s="154">
        <v>0</v>
      </c>
      <c r="T143" s="155">
        <f>S143*H143</f>
        <v>0</v>
      </c>
      <c r="U143" s="34"/>
      <c r="V143" s="34"/>
      <c r="W143" s="34"/>
      <c r="X143" s="34"/>
      <c r="Y143" s="34"/>
      <c r="Z143" s="34"/>
      <c r="AA143" s="34"/>
      <c r="AB143" s="34"/>
      <c r="AC143" s="34"/>
      <c r="AD143" s="34"/>
      <c r="AE143" s="34"/>
      <c r="AR143" s="156" t="s">
        <v>140</v>
      </c>
      <c r="AT143" s="156" t="s">
        <v>135</v>
      </c>
      <c r="AU143" s="156" t="s">
        <v>74</v>
      </c>
      <c r="AY143" s="17" t="s">
        <v>141</v>
      </c>
      <c r="BE143" s="157">
        <f>IF(N143="základní",J143,0)</f>
        <v>0</v>
      </c>
      <c r="BF143" s="157">
        <f>IF(N143="snížená",J143,0)</f>
        <v>0</v>
      </c>
      <c r="BG143" s="157">
        <f>IF(N143="zákl. přenesená",J143,0)</f>
        <v>0</v>
      </c>
      <c r="BH143" s="157">
        <f>IF(N143="sníž. přenesená",J143,0)</f>
        <v>0</v>
      </c>
      <c r="BI143" s="157">
        <f>IF(N143="nulová",J143,0)</f>
        <v>0</v>
      </c>
      <c r="BJ143" s="17" t="s">
        <v>82</v>
      </c>
      <c r="BK143" s="157">
        <f>ROUND(I143*H143,2)</f>
        <v>0</v>
      </c>
      <c r="BL143" s="17" t="s">
        <v>140</v>
      </c>
      <c r="BM143" s="156" t="s">
        <v>245</v>
      </c>
    </row>
    <row r="144" spans="1:65" s="11" customFormat="1" ht="11.25">
      <c r="B144" s="169"/>
      <c r="C144" s="170"/>
      <c r="D144" s="160" t="s">
        <v>142</v>
      </c>
      <c r="E144" s="171" t="s">
        <v>28</v>
      </c>
      <c r="F144" s="172" t="s">
        <v>246</v>
      </c>
      <c r="G144" s="170"/>
      <c r="H144" s="173">
        <v>2.3450000000000002</v>
      </c>
      <c r="I144" s="174"/>
      <c r="J144" s="170"/>
      <c r="K144" s="170"/>
      <c r="L144" s="175"/>
      <c r="M144" s="176"/>
      <c r="N144" s="177"/>
      <c r="O144" s="177"/>
      <c r="P144" s="177"/>
      <c r="Q144" s="177"/>
      <c r="R144" s="177"/>
      <c r="S144" s="177"/>
      <c r="T144" s="178"/>
      <c r="AT144" s="179" t="s">
        <v>142</v>
      </c>
      <c r="AU144" s="179" t="s">
        <v>74</v>
      </c>
      <c r="AV144" s="11" t="s">
        <v>84</v>
      </c>
      <c r="AW144" s="11" t="s">
        <v>35</v>
      </c>
      <c r="AX144" s="11" t="s">
        <v>74</v>
      </c>
      <c r="AY144" s="179" t="s">
        <v>141</v>
      </c>
    </row>
    <row r="145" spans="1:65" s="12" customFormat="1" ht="11.25">
      <c r="B145" s="180"/>
      <c r="C145" s="181"/>
      <c r="D145" s="160" t="s">
        <v>142</v>
      </c>
      <c r="E145" s="182" t="s">
        <v>28</v>
      </c>
      <c r="F145" s="183" t="s">
        <v>145</v>
      </c>
      <c r="G145" s="181"/>
      <c r="H145" s="184">
        <v>2.3450000000000002</v>
      </c>
      <c r="I145" s="185"/>
      <c r="J145" s="181"/>
      <c r="K145" s="181"/>
      <c r="L145" s="186"/>
      <c r="M145" s="187"/>
      <c r="N145" s="188"/>
      <c r="O145" s="188"/>
      <c r="P145" s="188"/>
      <c r="Q145" s="188"/>
      <c r="R145" s="188"/>
      <c r="S145" s="188"/>
      <c r="T145" s="189"/>
      <c r="AT145" s="190" t="s">
        <v>142</v>
      </c>
      <c r="AU145" s="190" t="s">
        <v>74</v>
      </c>
      <c r="AV145" s="12" t="s">
        <v>140</v>
      </c>
      <c r="AW145" s="12" t="s">
        <v>35</v>
      </c>
      <c r="AX145" s="12" t="s">
        <v>82</v>
      </c>
      <c r="AY145" s="190" t="s">
        <v>141</v>
      </c>
    </row>
    <row r="146" spans="1:65" s="2" customFormat="1" ht="167.1" customHeight="1">
      <c r="A146" s="34"/>
      <c r="B146" s="35"/>
      <c r="C146" s="145" t="s">
        <v>247</v>
      </c>
      <c r="D146" s="145" t="s">
        <v>135</v>
      </c>
      <c r="E146" s="146" t="s">
        <v>248</v>
      </c>
      <c r="F146" s="147" t="s">
        <v>249</v>
      </c>
      <c r="G146" s="148" t="s">
        <v>159</v>
      </c>
      <c r="H146" s="149">
        <v>4694</v>
      </c>
      <c r="I146" s="150"/>
      <c r="J146" s="151">
        <f>ROUND(I146*H146,2)</f>
        <v>0</v>
      </c>
      <c r="K146" s="147" t="s">
        <v>139</v>
      </c>
      <c r="L146" s="39"/>
      <c r="M146" s="152" t="s">
        <v>28</v>
      </c>
      <c r="N146" s="153" t="s">
        <v>45</v>
      </c>
      <c r="O146" s="64"/>
      <c r="P146" s="154">
        <f>O146*H146</f>
        <v>0</v>
      </c>
      <c r="Q146" s="154">
        <v>0</v>
      </c>
      <c r="R146" s="154">
        <f>Q146*H146</f>
        <v>0</v>
      </c>
      <c r="S146" s="154">
        <v>0</v>
      </c>
      <c r="T146" s="155">
        <f>S146*H146</f>
        <v>0</v>
      </c>
      <c r="U146" s="34"/>
      <c r="V146" s="34"/>
      <c r="W146" s="34"/>
      <c r="X146" s="34"/>
      <c r="Y146" s="34"/>
      <c r="Z146" s="34"/>
      <c r="AA146" s="34"/>
      <c r="AB146" s="34"/>
      <c r="AC146" s="34"/>
      <c r="AD146" s="34"/>
      <c r="AE146" s="34"/>
      <c r="AR146" s="156" t="s">
        <v>140</v>
      </c>
      <c r="AT146" s="156" t="s">
        <v>135</v>
      </c>
      <c r="AU146" s="156" t="s">
        <v>74</v>
      </c>
      <c r="AY146" s="17" t="s">
        <v>141</v>
      </c>
      <c r="BE146" s="157">
        <f>IF(N146="základní",J146,0)</f>
        <v>0</v>
      </c>
      <c r="BF146" s="157">
        <f>IF(N146="snížená",J146,0)</f>
        <v>0</v>
      </c>
      <c r="BG146" s="157">
        <f>IF(N146="zákl. přenesená",J146,0)</f>
        <v>0</v>
      </c>
      <c r="BH146" s="157">
        <f>IF(N146="sníž. přenesená",J146,0)</f>
        <v>0</v>
      </c>
      <c r="BI146" s="157">
        <f>IF(N146="nulová",J146,0)</f>
        <v>0</v>
      </c>
      <c r="BJ146" s="17" t="s">
        <v>82</v>
      </c>
      <c r="BK146" s="157">
        <f>ROUND(I146*H146,2)</f>
        <v>0</v>
      </c>
      <c r="BL146" s="17" t="s">
        <v>140</v>
      </c>
      <c r="BM146" s="156" t="s">
        <v>250</v>
      </c>
    </row>
    <row r="147" spans="1:65" s="2" customFormat="1" ht="89.25" customHeight="1">
      <c r="A147" s="34"/>
      <c r="B147" s="35"/>
      <c r="C147" s="145" t="s">
        <v>197</v>
      </c>
      <c r="D147" s="145" t="s">
        <v>135</v>
      </c>
      <c r="E147" s="146" t="s">
        <v>251</v>
      </c>
      <c r="F147" s="147" t="s">
        <v>252</v>
      </c>
      <c r="G147" s="148" t="s">
        <v>208</v>
      </c>
      <c r="H147" s="149">
        <v>1400</v>
      </c>
      <c r="I147" s="150"/>
      <c r="J147" s="151">
        <f>ROUND(I147*H147,2)</f>
        <v>0</v>
      </c>
      <c r="K147" s="147" t="s">
        <v>139</v>
      </c>
      <c r="L147" s="39"/>
      <c r="M147" s="152" t="s">
        <v>28</v>
      </c>
      <c r="N147" s="153" t="s">
        <v>45</v>
      </c>
      <c r="O147" s="64"/>
      <c r="P147" s="154">
        <f>O147*H147</f>
        <v>0</v>
      </c>
      <c r="Q147" s="154">
        <v>0</v>
      </c>
      <c r="R147" s="154">
        <f>Q147*H147</f>
        <v>0</v>
      </c>
      <c r="S147" s="154">
        <v>0</v>
      </c>
      <c r="T147" s="155">
        <f>S147*H147</f>
        <v>0</v>
      </c>
      <c r="U147" s="34"/>
      <c r="V147" s="34"/>
      <c r="W147" s="34"/>
      <c r="X147" s="34"/>
      <c r="Y147" s="34"/>
      <c r="Z147" s="34"/>
      <c r="AA147" s="34"/>
      <c r="AB147" s="34"/>
      <c r="AC147" s="34"/>
      <c r="AD147" s="34"/>
      <c r="AE147" s="34"/>
      <c r="AR147" s="156" t="s">
        <v>140</v>
      </c>
      <c r="AT147" s="156" t="s">
        <v>135</v>
      </c>
      <c r="AU147" s="156" t="s">
        <v>74</v>
      </c>
      <c r="AY147" s="17" t="s">
        <v>141</v>
      </c>
      <c r="BE147" s="157">
        <f>IF(N147="základní",J147,0)</f>
        <v>0</v>
      </c>
      <c r="BF147" s="157">
        <f>IF(N147="snížená",J147,0)</f>
        <v>0</v>
      </c>
      <c r="BG147" s="157">
        <f>IF(N147="zákl. přenesená",J147,0)</f>
        <v>0</v>
      </c>
      <c r="BH147" s="157">
        <f>IF(N147="sníž. přenesená",J147,0)</f>
        <v>0</v>
      </c>
      <c r="BI147" s="157">
        <f>IF(N147="nulová",J147,0)</f>
        <v>0</v>
      </c>
      <c r="BJ147" s="17" t="s">
        <v>82</v>
      </c>
      <c r="BK147" s="157">
        <f>ROUND(I147*H147,2)</f>
        <v>0</v>
      </c>
      <c r="BL147" s="17" t="s">
        <v>140</v>
      </c>
      <c r="BM147" s="156" t="s">
        <v>253</v>
      </c>
    </row>
    <row r="148" spans="1:65" s="10" customFormat="1" ht="11.25">
      <c r="B148" s="158"/>
      <c r="C148" s="159"/>
      <c r="D148" s="160" t="s">
        <v>142</v>
      </c>
      <c r="E148" s="161" t="s">
        <v>28</v>
      </c>
      <c r="F148" s="162" t="s">
        <v>254</v>
      </c>
      <c r="G148" s="159"/>
      <c r="H148" s="161" t="s">
        <v>28</v>
      </c>
      <c r="I148" s="163"/>
      <c r="J148" s="159"/>
      <c r="K148" s="159"/>
      <c r="L148" s="164"/>
      <c r="M148" s="165"/>
      <c r="N148" s="166"/>
      <c r="O148" s="166"/>
      <c r="P148" s="166"/>
      <c r="Q148" s="166"/>
      <c r="R148" s="166"/>
      <c r="S148" s="166"/>
      <c r="T148" s="167"/>
      <c r="AT148" s="168" t="s">
        <v>142</v>
      </c>
      <c r="AU148" s="168" t="s">
        <v>74</v>
      </c>
      <c r="AV148" s="10" t="s">
        <v>82</v>
      </c>
      <c r="AW148" s="10" t="s">
        <v>35</v>
      </c>
      <c r="AX148" s="10" t="s">
        <v>74</v>
      </c>
      <c r="AY148" s="168" t="s">
        <v>141</v>
      </c>
    </row>
    <row r="149" spans="1:65" s="10" customFormat="1" ht="11.25">
      <c r="B149" s="158"/>
      <c r="C149" s="159"/>
      <c r="D149" s="160" t="s">
        <v>142</v>
      </c>
      <c r="E149" s="161" t="s">
        <v>28</v>
      </c>
      <c r="F149" s="162" t="s">
        <v>255</v>
      </c>
      <c r="G149" s="159"/>
      <c r="H149" s="161" t="s">
        <v>28</v>
      </c>
      <c r="I149" s="163"/>
      <c r="J149" s="159"/>
      <c r="K149" s="159"/>
      <c r="L149" s="164"/>
      <c r="M149" s="165"/>
      <c r="N149" s="166"/>
      <c r="O149" s="166"/>
      <c r="P149" s="166"/>
      <c r="Q149" s="166"/>
      <c r="R149" s="166"/>
      <c r="S149" s="166"/>
      <c r="T149" s="167"/>
      <c r="AT149" s="168" t="s">
        <v>142</v>
      </c>
      <c r="AU149" s="168" t="s">
        <v>74</v>
      </c>
      <c r="AV149" s="10" t="s">
        <v>82</v>
      </c>
      <c r="AW149" s="10" t="s">
        <v>35</v>
      </c>
      <c r="AX149" s="10" t="s">
        <v>74</v>
      </c>
      <c r="AY149" s="168" t="s">
        <v>141</v>
      </c>
    </row>
    <row r="150" spans="1:65" s="11" customFormat="1" ht="11.25">
      <c r="B150" s="169"/>
      <c r="C150" s="170"/>
      <c r="D150" s="160" t="s">
        <v>142</v>
      </c>
      <c r="E150" s="171" t="s">
        <v>28</v>
      </c>
      <c r="F150" s="172" t="s">
        <v>256</v>
      </c>
      <c r="G150" s="170"/>
      <c r="H150" s="173">
        <v>1400</v>
      </c>
      <c r="I150" s="174"/>
      <c r="J150" s="170"/>
      <c r="K150" s="170"/>
      <c r="L150" s="175"/>
      <c r="M150" s="176"/>
      <c r="N150" s="177"/>
      <c r="O150" s="177"/>
      <c r="P150" s="177"/>
      <c r="Q150" s="177"/>
      <c r="R150" s="177"/>
      <c r="S150" s="177"/>
      <c r="T150" s="178"/>
      <c r="AT150" s="179" t="s">
        <v>142</v>
      </c>
      <c r="AU150" s="179" t="s">
        <v>74</v>
      </c>
      <c r="AV150" s="11" t="s">
        <v>84</v>
      </c>
      <c r="AW150" s="11" t="s">
        <v>35</v>
      </c>
      <c r="AX150" s="11" t="s">
        <v>74</v>
      </c>
      <c r="AY150" s="179" t="s">
        <v>141</v>
      </c>
    </row>
    <row r="151" spans="1:65" s="12" customFormat="1" ht="11.25">
      <c r="B151" s="180"/>
      <c r="C151" s="181"/>
      <c r="D151" s="160" t="s">
        <v>142</v>
      </c>
      <c r="E151" s="182" t="s">
        <v>28</v>
      </c>
      <c r="F151" s="183" t="s">
        <v>145</v>
      </c>
      <c r="G151" s="181"/>
      <c r="H151" s="184">
        <v>1400</v>
      </c>
      <c r="I151" s="185"/>
      <c r="J151" s="181"/>
      <c r="K151" s="181"/>
      <c r="L151" s="186"/>
      <c r="M151" s="187"/>
      <c r="N151" s="188"/>
      <c r="O151" s="188"/>
      <c r="P151" s="188"/>
      <c r="Q151" s="188"/>
      <c r="R151" s="188"/>
      <c r="S151" s="188"/>
      <c r="T151" s="189"/>
      <c r="AT151" s="190" t="s">
        <v>142</v>
      </c>
      <c r="AU151" s="190" t="s">
        <v>74</v>
      </c>
      <c r="AV151" s="12" t="s">
        <v>140</v>
      </c>
      <c r="AW151" s="12" t="s">
        <v>35</v>
      </c>
      <c r="AX151" s="12" t="s">
        <v>82</v>
      </c>
      <c r="AY151" s="190" t="s">
        <v>141</v>
      </c>
    </row>
    <row r="152" spans="1:65" s="2" customFormat="1" ht="78" customHeight="1">
      <c r="A152" s="34"/>
      <c r="B152" s="35"/>
      <c r="C152" s="145" t="s">
        <v>257</v>
      </c>
      <c r="D152" s="145" t="s">
        <v>135</v>
      </c>
      <c r="E152" s="146" t="s">
        <v>258</v>
      </c>
      <c r="F152" s="147" t="s">
        <v>259</v>
      </c>
      <c r="G152" s="148" t="s">
        <v>202</v>
      </c>
      <c r="H152" s="149">
        <v>283.75</v>
      </c>
      <c r="I152" s="150"/>
      <c r="J152" s="151">
        <f>ROUND(I152*H152,2)</f>
        <v>0</v>
      </c>
      <c r="K152" s="147" t="s">
        <v>139</v>
      </c>
      <c r="L152" s="39"/>
      <c r="M152" s="152" t="s">
        <v>28</v>
      </c>
      <c r="N152" s="153" t="s">
        <v>45</v>
      </c>
      <c r="O152" s="64"/>
      <c r="P152" s="154">
        <f>O152*H152</f>
        <v>0</v>
      </c>
      <c r="Q152" s="154">
        <v>0</v>
      </c>
      <c r="R152" s="154">
        <f>Q152*H152</f>
        <v>0</v>
      </c>
      <c r="S152" s="154">
        <v>0</v>
      </c>
      <c r="T152" s="155">
        <f>S152*H152</f>
        <v>0</v>
      </c>
      <c r="U152" s="34"/>
      <c r="V152" s="34"/>
      <c r="W152" s="34"/>
      <c r="X152" s="34"/>
      <c r="Y152" s="34"/>
      <c r="Z152" s="34"/>
      <c r="AA152" s="34"/>
      <c r="AB152" s="34"/>
      <c r="AC152" s="34"/>
      <c r="AD152" s="34"/>
      <c r="AE152" s="34"/>
      <c r="AR152" s="156" t="s">
        <v>140</v>
      </c>
      <c r="AT152" s="156" t="s">
        <v>135</v>
      </c>
      <c r="AU152" s="156" t="s">
        <v>74</v>
      </c>
      <c r="AY152" s="17" t="s">
        <v>141</v>
      </c>
      <c r="BE152" s="157">
        <f>IF(N152="základní",J152,0)</f>
        <v>0</v>
      </c>
      <c r="BF152" s="157">
        <f>IF(N152="snížená",J152,0)</f>
        <v>0</v>
      </c>
      <c r="BG152" s="157">
        <f>IF(N152="zákl. přenesená",J152,0)</f>
        <v>0</v>
      </c>
      <c r="BH152" s="157">
        <f>IF(N152="sníž. přenesená",J152,0)</f>
        <v>0</v>
      </c>
      <c r="BI152" s="157">
        <f>IF(N152="nulová",J152,0)</f>
        <v>0</v>
      </c>
      <c r="BJ152" s="17" t="s">
        <v>82</v>
      </c>
      <c r="BK152" s="157">
        <f>ROUND(I152*H152,2)</f>
        <v>0</v>
      </c>
      <c r="BL152" s="17" t="s">
        <v>140</v>
      </c>
      <c r="BM152" s="156" t="s">
        <v>260</v>
      </c>
    </row>
    <row r="153" spans="1:65" s="10" customFormat="1" ht="11.25">
      <c r="B153" s="158"/>
      <c r="C153" s="159"/>
      <c r="D153" s="160" t="s">
        <v>142</v>
      </c>
      <c r="E153" s="161" t="s">
        <v>28</v>
      </c>
      <c r="F153" s="162" t="s">
        <v>261</v>
      </c>
      <c r="G153" s="159"/>
      <c r="H153" s="161" t="s">
        <v>28</v>
      </c>
      <c r="I153" s="163"/>
      <c r="J153" s="159"/>
      <c r="K153" s="159"/>
      <c r="L153" s="164"/>
      <c r="M153" s="165"/>
      <c r="N153" s="166"/>
      <c r="O153" s="166"/>
      <c r="P153" s="166"/>
      <c r="Q153" s="166"/>
      <c r="R153" s="166"/>
      <c r="S153" s="166"/>
      <c r="T153" s="167"/>
      <c r="AT153" s="168" t="s">
        <v>142</v>
      </c>
      <c r="AU153" s="168" t="s">
        <v>74</v>
      </c>
      <c r="AV153" s="10" t="s">
        <v>82</v>
      </c>
      <c r="AW153" s="10" t="s">
        <v>35</v>
      </c>
      <c r="AX153" s="10" t="s">
        <v>74</v>
      </c>
      <c r="AY153" s="168" t="s">
        <v>141</v>
      </c>
    </row>
    <row r="154" spans="1:65" s="10" customFormat="1" ht="11.25">
      <c r="B154" s="158"/>
      <c r="C154" s="159"/>
      <c r="D154" s="160" t="s">
        <v>142</v>
      </c>
      <c r="E154" s="161" t="s">
        <v>28</v>
      </c>
      <c r="F154" s="162" t="s">
        <v>262</v>
      </c>
      <c r="G154" s="159"/>
      <c r="H154" s="161" t="s">
        <v>28</v>
      </c>
      <c r="I154" s="163"/>
      <c r="J154" s="159"/>
      <c r="K154" s="159"/>
      <c r="L154" s="164"/>
      <c r="M154" s="165"/>
      <c r="N154" s="166"/>
      <c r="O154" s="166"/>
      <c r="P154" s="166"/>
      <c r="Q154" s="166"/>
      <c r="R154" s="166"/>
      <c r="S154" s="166"/>
      <c r="T154" s="167"/>
      <c r="AT154" s="168" t="s">
        <v>142</v>
      </c>
      <c r="AU154" s="168" t="s">
        <v>74</v>
      </c>
      <c r="AV154" s="10" t="s">
        <v>82</v>
      </c>
      <c r="AW154" s="10" t="s">
        <v>35</v>
      </c>
      <c r="AX154" s="10" t="s">
        <v>74</v>
      </c>
      <c r="AY154" s="168" t="s">
        <v>141</v>
      </c>
    </row>
    <row r="155" spans="1:65" s="10" customFormat="1" ht="11.25">
      <c r="B155" s="158"/>
      <c r="C155" s="159"/>
      <c r="D155" s="160" t="s">
        <v>142</v>
      </c>
      <c r="E155" s="161" t="s">
        <v>28</v>
      </c>
      <c r="F155" s="162" t="s">
        <v>263</v>
      </c>
      <c r="G155" s="159"/>
      <c r="H155" s="161" t="s">
        <v>28</v>
      </c>
      <c r="I155" s="163"/>
      <c r="J155" s="159"/>
      <c r="K155" s="159"/>
      <c r="L155" s="164"/>
      <c r="M155" s="165"/>
      <c r="N155" s="166"/>
      <c r="O155" s="166"/>
      <c r="P155" s="166"/>
      <c r="Q155" s="166"/>
      <c r="R155" s="166"/>
      <c r="S155" s="166"/>
      <c r="T155" s="167"/>
      <c r="AT155" s="168" t="s">
        <v>142</v>
      </c>
      <c r="AU155" s="168" t="s">
        <v>74</v>
      </c>
      <c r="AV155" s="10" t="s">
        <v>82</v>
      </c>
      <c r="AW155" s="10" t="s">
        <v>35</v>
      </c>
      <c r="AX155" s="10" t="s">
        <v>74</v>
      </c>
      <c r="AY155" s="168" t="s">
        <v>141</v>
      </c>
    </row>
    <row r="156" spans="1:65" s="10" customFormat="1" ht="11.25">
      <c r="B156" s="158"/>
      <c r="C156" s="159"/>
      <c r="D156" s="160" t="s">
        <v>142</v>
      </c>
      <c r="E156" s="161" t="s">
        <v>28</v>
      </c>
      <c r="F156" s="162" t="s">
        <v>264</v>
      </c>
      <c r="G156" s="159"/>
      <c r="H156" s="161" t="s">
        <v>28</v>
      </c>
      <c r="I156" s="163"/>
      <c r="J156" s="159"/>
      <c r="K156" s="159"/>
      <c r="L156" s="164"/>
      <c r="M156" s="165"/>
      <c r="N156" s="166"/>
      <c r="O156" s="166"/>
      <c r="P156" s="166"/>
      <c r="Q156" s="166"/>
      <c r="R156" s="166"/>
      <c r="S156" s="166"/>
      <c r="T156" s="167"/>
      <c r="AT156" s="168" t="s">
        <v>142</v>
      </c>
      <c r="AU156" s="168" t="s">
        <v>74</v>
      </c>
      <c r="AV156" s="10" t="s">
        <v>82</v>
      </c>
      <c r="AW156" s="10" t="s">
        <v>35</v>
      </c>
      <c r="AX156" s="10" t="s">
        <v>74</v>
      </c>
      <c r="AY156" s="168" t="s">
        <v>141</v>
      </c>
    </row>
    <row r="157" spans="1:65" s="10" customFormat="1" ht="11.25">
      <c r="B157" s="158"/>
      <c r="C157" s="159"/>
      <c r="D157" s="160" t="s">
        <v>142</v>
      </c>
      <c r="E157" s="161" t="s">
        <v>28</v>
      </c>
      <c r="F157" s="162" t="s">
        <v>265</v>
      </c>
      <c r="G157" s="159"/>
      <c r="H157" s="161" t="s">
        <v>28</v>
      </c>
      <c r="I157" s="163"/>
      <c r="J157" s="159"/>
      <c r="K157" s="159"/>
      <c r="L157" s="164"/>
      <c r="M157" s="165"/>
      <c r="N157" s="166"/>
      <c r="O157" s="166"/>
      <c r="P157" s="166"/>
      <c r="Q157" s="166"/>
      <c r="R157" s="166"/>
      <c r="S157" s="166"/>
      <c r="T157" s="167"/>
      <c r="AT157" s="168" t="s">
        <v>142</v>
      </c>
      <c r="AU157" s="168" t="s">
        <v>74</v>
      </c>
      <c r="AV157" s="10" t="s">
        <v>82</v>
      </c>
      <c r="AW157" s="10" t="s">
        <v>35</v>
      </c>
      <c r="AX157" s="10" t="s">
        <v>74</v>
      </c>
      <c r="AY157" s="168" t="s">
        <v>141</v>
      </c>
    </row>
    <row r="158" spans="1:65" s="10" customFormat="1" ht="11.25">
      <c r="B158" s="158"/>
      <c r="C158" s="159"/>
      <c r="D158" s="160" t="s">
        <v>142</v>
      </c>
      <c r="E158" s="161" t="s">
        <v>28</v>
      </c>
      <c r="F158" s="162" t="s">
        <v>266</v>
      </c>
      <c r="G158" s="159"/>
      <c r="H158" s="161" t="s">
        <v>28</v>
      </c>
      <c r="I158" s="163"/>
      <c r="J158" s="159"/>
      <c r="K158" s="159"/>
      <c r="L158" s="164"/>
      <c r="M158" s="165"/>
      <c r="N158" s="166"/>
      <c r="O158" s="166"/>
      <c r="P158" s="166"/>
      <c r="Q158" s="166"/>
      <c r="R158" s="166"/>
      <c r="S158" s="166"/>
      <c r="T158" s="167"/>
      <c r="AT158" s="168" t="s">
        <v>142</v>
      </c>
      <c r="AU158" s="168" t="s">
        <v>74</v>
      </c>
      <c r="AV158" s="10" t="s">
        <v>82</v>
      </c>
      <c r="AW158" s="10" t="s">
        <v>35</v>
      </c>
      <c r="AX158" s="10" t="s">
        <v>74</v>
      </c>
      <c r="AY158" s="168" t="s">
        <v>141</v>
      </c>
    </row>
    <row r="159" spans="1:65" s="10" customFormat="1" ht="11.25">
      <c r="B159" s="158"/>
      <c r="C159" s="159"/>
      <c r="D159" s="160" t="s">
        <v>142</v>
      </c>
      <c r="E159" s="161" t="s">
        <v>28</v>
      </c>
      <c r="F159" s="162" t="s">
        <v>267</v>
      </c>
      <c r="G159" s="159"/>
      <c r="H159" s="161" t="s">
        <v>28</v>
      </c>
      <c r="I159" s="163"/>
      <c r="J159" s="159"/>
      <c r="K159" s="159"/>
      <c r="L159" s="164"/>
      <c r="M159" s="165"/>
      <c r="N159" s="166"/>
      <c r="O159" s="166"/>
      <c r="P159" s="166"/>
      <c r="Q159" s="166"/>
      <c r="R159" s="166"/>
      <c r="S159" s="166"/>
      <c r="T159" s="167"/>
      <c r="AT159" s="168" t="s">
        <v>142</v>
      </c>
      <c r="AU159" s="168" t="s">
        <v>74</v>
      </c>
      <c r="AV159" s="10" t="s">
        <v>82</v>
      </c>
      <c r="AW159" s="10" t="s">
        <v>35</v>
      </c>
      <c r="AX159" s="10" t="s">
        <v>74</v>
      </c>
      <c r="AY159" s="168" t="s">
        <v>141</v>
      </c>
    </row>
    <row r="160" spans="1:65" s="10" customFormat="1" ht="11.25">
      <c r="B160" s="158"/>
      <c r="C160" s="159"/>
      <c r="D160" s="160" t="s">
        <v>142</v>
      </c>
      <c r="E160" s="161" t="s">
        <v>28</v>
      </c>
      <c r="F160" s="162" t="s">
        <v>268</v>
      </c>
      <c r="G160" s="159"/>
      <c r="H160" s="161" t="s">
        <v>28</v>
      </c>
      <c r="I160" s="163"/>
      <c r="J160" s="159"/>
      <c r="K160" s="159"/>
      <c r="L160" s="164"/>
      <c r="M160" s="165"/>
      <c r="N160" s="166"/>
      <c r="O160" s="166"/>
      <c r="P160" s="166"/>
      <c r="Q160" s="166"/>
      <c r="R160" s="166"/>
      <c r="S160" s="166"/>
      <c r="T160" s="167"/>
      <c r="AT160" s="168" t="s">
        <v>142</v>
      </c>
      <c r="AU160" s="168" t="s">
        <v>74</v>
      </c>
      <c r="AV160" s="10" t="s">
        <v>82</v>
      </c>
      <c r="AW160" s="10" t="s">
        <v>35</v>
      </c>
      <c r="AX160" s="10" t="s">
        <v>74</v>
      </c>
      <c r="AY160" s="168" t="s">
        <v>141</v>
      </c>
    </row>
    <row r="161" spans="1:65" s="11" customFormat="1" ht="11.25">
      <c r="B161" s="169"/>
      <c r="C161" s="170"/>
      <c r="D161" s="160" t="s">
        <v>142</v>
      </c>
      <c r="E161" s="171" t="s">
        <v>28</v>
      </c>
      <c r="F161" s="172" t="s">
        <v>269</v>
      </c>
      <c r="G161" s="170"/>
      <c r="H161" s="173">
        <v>283.75</v>
      </c>
      <c r="I161" s="174"/>
      <c r="J161" s="170"/>
      <c r="K161" s="170"/>
      <c r="L161" s="175"/>
      <c r="M161" s="176"/>
      <c r="N161" s="177"/>
      <c r="O161" s="177"/>
      <c r="P161" s="177"/>
      <c r="Q161" s="177"/>
      <c r="R161" s="177"/>
      <c r="S161" s="177"/>
      <c r="T161" s="178"/>
      <c r="AT161" s="179" t="s">
        <v>142</v>
      </c>
      <c r="AU161" s="179" t="s">
        <v>74</v>
      </c>
      <c r="AV161" s="11" t="s">
        <v>84</v>
      </c>
      <c r="AW161" s="11" t="s">
        <v>35</v>
      </c>
      <c r="AX161" s="11" t="s">
        <v>74</v>
      </c>
      <c r="AY161" s="179" t="s">
        <v>141</v>
      </c>
    </row>
    <row r="162" spans="1:65" s="12" customFormat="1" ht="11.25">
      <c r="B162" s="180"/>
      <c r="C162" s="181"/>
      <c r="D162" s="160" t="s">
        <v>142</v>
      </c>
      <c r="E162" s="182" t="s">
        <v>28</v>
      </c>
      <c r="F162" s="183" t="s">
        <v>145</v>
      </c>
      <c r="G162" s="181"/>
      <c r="H162" s="184">
        <v>283.75</v>
      </c>
      <c r="I162" s="185"/>
      <c r="J162" s="181"/>
      <c r="K162" s="181"/>
      <c r="L162" s="186"/>
      <c r="M162" s="187"/>
      <c r="N162" s="188"/>
      <c r="O162" s="188"/>
      <c r="P162" s="188"/>
      <c r="Q162" s="188"/>
      <c r="R162" s="188"/>
      <c r="S162" s="188"/>
      <c r="T162" s="189"/>
      <c r="AT162" s="190" t="s">
        <v>142</v>
      </c>
      <c r="AU162" s="190" t="s">
        <v>74</v>
      </c>
      <c r="AV162" s="12" t="s">
        <v>140</v>
      </c>
      <c r="AW162" s="12" t="s">
        <v>35</v>
      </c>
      <c r="AX162" s="12" t="s">
        <v>82</v>
      </c>
      <c r="AY162" s="190" t="s">
        <v>141</v>
      </c>
    </row>
    <row r="163" spans="1:65" s="2" customFormat="1" ht="55.5" customHeight="1">
      <c r="A163" s="34"/>
      <c r="B163" s="35"/>
      <c r="C163" s="145" t="s">
        <v>203</v>
      </c>
      <c r="D163" s="145" t="s">
        <v>135</v>
      </c>
      <c r="E163" s="146" t="s">
        <v>270</v>
      </c>
      <c r="F163" s="147" t="s">
        <v>271</v>
      </c>
      <c r="G163" s="148" t="s">
        <v>138</v>
      </c>
      <c r="H163" s="149">
        <v>2</v>
      </c>
      <c r="I163" s="150"/>
      <c r="J163" s="151">
        <f>ROUND(I163*H163,2)</f>
        <v>0</v>
      </c>
      <c r="K163" s="147" t="s">
        <v>139</v>
      </c>
      <c r="L163" s="39"/>
      <c r="M163" s="152" t="s">
        <v>28</v>
      </c>
      <c r="N163" s="153" t="s">
        <v>45</v>
      </c>
      <c r="O163" s="64"/>
      <c r="P163" s="154">
        <f>O163*H163</f>
        <v>0</v>
      </c>
      <c r="Q163" s="154">
        <v>0</v>
      </c>
      <c r="R163" s="154">
        <f>Q163*H163</f>
        <v>0</v>
      </c>
      <c r="S163" s="154">
        <v>0</v>
      </c>
      <c r="T163" s="155">
        <f>S163*H163</f>
        <v>0</v>
      </c>
      <c r="U163" s="34"/>
      <c r="V163" s="34"/>
      <c r="W163" s="34"/>
      <c r="X163" s="34"/>
      <c r="Y163" s="34"/>
      <c r="Z163" s="34"/>
      <c r="AA163" s="34"/>
      <c r="AB163" s="34"/>
      <c r="AC163" s="34"/>
      <c r="AD163" s="34"/>
      <c r="AE163" s="34"/>
      <c r="AR163" s="156" t="s">
        <v>140</v>
      </c>
      <c r="AT163" s="156" t="s">
        <v>135</v>
      </c>
      <c r="AU163" s="156" t="s">
        <v>74</v>
      </c>
      <c r="AY163" s="17" t="s">
        <v>141</v>
      </c>
      <c r="BE163" s="157">
        <f>IF(N163="základní",J163,0)</f>
        <v>0</v>
      </c>
      <c r="BF163" s="157">
        <f>IF(N163="snížená",J163,0)</f>
        <v>0</v>
      </c>
      <c r="BG163" s="157">
        <f>IF(N163="zákl. přenesená",J163,0)</f>
        <v>0</v>
      </c>
      <c r="BH163" s="157">
        <f>IF(N163="sníž. přenesená",J163,0)</f>
        <v>0</v>
      </c>
      <c r="BI163" s="157">
        <f>IF(N163="nulová",J163,0)</f>
        <v>0</v>
      </c>
      <c r="BJ163" s="17" t="s">
        <v>82</v>
      </c>
      <c r="BK163" s="157">
        <f>ROUND(I163*H163,2)</f>
        <v>0</v>
      </c>
      <c r="BL163" s="17" t="s">
        <v>140</v>
      </c>
      <c r="BM163" s="156" t="s">
        <v>272</v>
      </c>
    </row>
    <row r="164" spans="1:65" s="11" customFormat="1" ht="11.25">
      <c r="B164" s="169"/>
      <c r="C164" s="170"/>
      <c r="D164" s="160" t="s">
        <v>142</v>
      </c>
      <c r="E164" s="171" t="s">
        <v>28</v>
      </c>
      <c r="F164" s="172" t="s">
        <v>84</v>
      </c>
      <c r="G164" s="170"/>
      <c r="H164" s="173">
        <v>2</v>
      </c>
      <c r="I164" s="174"/>
      <c r="J164" s="170"/>
      <c r="K164" s="170"/>
      <c r="L164" s="175"/>
      <c r="M164" s="176"/>
      <c r="N164" s="177"/>
      <c r="O164" s="177"/>
      <c r="P164" s="177"/>
      <c r="Q164" s="177"/>
      <c r="R164" s="177"/>
      <c r="S164" s="177"/>
      <c r="T164" s="178"/>
      <c r="AT164" s="179" t="s">
        <v>142</v>
      </c>
      <c r="AU164" s="179" t="s">
        <v>74</v>
      </c>
      <c r="AV164" s="11" t="s">
        <v>84</v>
      </c>
      <c r="AW164" s="11" t="s">
        <v>35</v>
      </c>
      <c r="AX164" s="11" t="s">
        <v>82</v>
      </c>
      <c r="AY164" s="179" t="s">
        <v>141</v>
      </c>
    </row>
    <row r="165" spans="1:65" s="2" customFormat="1" ht="55.5" customHeight="1">
      <c r="A165" s="34"/>
      <c r="B165" s="35"/>
      <c r="C165" s="145" t="s">
        <v>273</v>
      </c>
      <c r="D165" s="145" t="s">
        <v>135</v>
      </c>
      <c r="E165" s="146" t="s">
        <v>274</v>
      </c>
      <c r="F165" s="147" t="s">
        <v>275</v>
      </c>
      <c r="G165" s="148" t="s">
        <v>138</v>
      </c>
      <c r="H165" s="149">
        <v>22</v>
      </c>
      <c r="I165" s="150"/>
      <c r="J165" s="151">
        <f>ROUND(I165*H165,2)</f>
        <v>0</v>
      </c>
      <c r="K165" s="147" t="s">
        <v>139</v>
      </c>
      <c r="L165" s="39"/>
      <c r="M165" s="152" t="s">
        <v>28</v>
      </c>
      <c r="N165" s="153" t="s">
        <v>45</v>
      </c>
      <c r="O165" s="64"/>
      <c r="P165" s="154">
        <f>O165*H165</f>
        <v>0</v>
      </c>
      <c r="Q165" s="154">
        <v>0</v>
      </c>
      <c r="R165" s="154">
        <f>Q165*H165</f>
        <v>0</v>
      </c>
      <c r="S165" s="154">
        <v>0</v>
      </c>
      <c r="T165" s="155">
        <f>S165*H165</f>
        <v>0</v>
      </c>
      <c r="U165" s="34"/>
      <c r="V165" s="34"/>
      <c r="W165" s="34"/>
      <c r="X165" s="34"/>
      <c r="Y165" s="34"/>
      <c r="Z165" s="34"/>
      <c r="AA165" s="34"/>
      <c r="AB165" s="34"/>
      <c r="AC165" s="34"/>
      <c r="AD165" s="34"/>
      <c r="AE165" s="34"/>
      <c r="AR165" s="156" t="s">
        <v>140</v>
      </c>
      <c r="AT165" s="156" t="s">
        <v>135</v>
      </c>
      <c r="AU165" s="156" t="s">
        <v>74</v>
      </c>
      <c r="AY165" s="17" t="s">
        <v>141</v>
      </c>
      <c r="BE165" s="157">
        <f>IF(N165="základní",J165,0)</f>
        <v>0</v>
      </c>
      <c r="BF165" s="157">
        <f>IF(N165="snížená",J165,0)</f>
        <v>0</v>
      </c>
      <c r="BG165" s="157">
        <f>IF(N165="zákl. přenesená",J165,0)</f>
        <v>0</v>
      </c>
      <c r="BH165" s="157">
        <f>IF(N165="sníž. přenesená",J165,0)</f>
        <v>0</v>
      </c>
      <c r="BI165" s="157">
        <f>IF(N165="nulová",J165,0)</f>
        <v>0</v>
      </c>
      <c r="BJ165" s="17" t="s">
        <v>82</v>
      </c>
      <c r="BK165" s="157">
        <f>ROUND(I165*H165,2)</f>
        <v>0</v>
      </c>
      <c r="BL165" s="17" t="s">
        <v>140</v>
      </c>
      <c r="BM165" s="156" t="s">
        <v>276</v>
      </c>
    </row>
    <row r="166" spans="1:65" s="11" customFormat="1" ht="11.25">
      <c r="B166" s="169"/>
      <c r="C166" s="170"/>
      <c r="D166" s="160" t="s">
        <v>142</v>
      </c>
      <c r="E166" s="171" t="s">
        <v>28</v>
      </c>
      <c r="F166" s="172" t="s">
        <v>191</v>
      </c>
      <c r="G166" s="170"/>
      <c r="H166" s="173">
        <v>22</v>
      </c>
      <c r="I166" s="174"/>
      <c r="J166" s="170"/>
      <c r="K166" s="170"/>
      <c r="L166" s="175"/>
      <c r="M166" s="176"/>
      <c r="N166" s="177"/>
      <c r="O166" s="177"/>
      <c r="P166" s="177"/>
      <c r="Q166" s="177"/>
      <c r="R166" s="177"/>
      <c r="S166" s="177"/>
      <c r="T166" s="178"/>
      <c r="AT166" s="179" t="s">
        <v>142</v>
      </c>
      <c r="AU166" s="179" t="s">
        <v>74</v>
      </c>
      <c r="AV166" s="11" t="s">
        <v>84</v>
      </c>
      <c r="AW166" s="11" t="s">
        <v>35</v>
      </c>
      <c r="AX166" s="11" t="s">
        <v>82</v>
      </c>
      <c r="AY166" s="179" t="s">
        <v>141</v>
      </c>
    </row>
    <row r="167" spans="1:65" s="2" customFormat="1" ht="44.25" customHeight="1">
      <c r="A167" s="34"/>
      <c r="B167" s="35"/>
      <c r="C167" s="145" t="s">
        <v>209</v>
      </c>
      <c r="D167" s="145" t="s">
        <v>135</v>
      </c>
      <c r="E167" s="146" t="s">
        <v>277</v>
      </c>
      <c r="F167" s="147" t="s">
        <v>278</v>
      </c>
      <c r="G167" s="148" t="s">
        <v>138</v>
      </c>
      <c r="H167" s="149">
        <v>30</v>
      </c>
      <c r="I167" s="150"/>
      <c r="J167" s="151">
        <f>ROUND(I167*H167,2)</f>
        <v>0</v>
      </c>
      <c r="K167" s="147" t="s">
        <v>139</v>
      </c>
      <c r="L167" s="39"/>
      <c r="M167" s="152" t="s">
        <v>28</v>
      </c>
      <c r="N167" s="153" t="s">
        <v>45</v>
      </c>
      <c r="O167" s="64"/>
      <c r="P167" s="154">
        <f>O167*H167</f>
        <v>0</v>
      </c>
      <c r="Q167" s="154">
        <v>0</v>
      </c>
      <c r="R167" s="154">
        <f>Q167*H167</f>
        <v>0</v>
      </c>
      <c r="S167" s="154">
        <v>0</v>
      </c>
      <c r="T167" s="155">
        <f>S167*H167</f>
        <v>0</v>
      </c>
      <c r="U167" s="34"/>
      <c r="V167" s="34"/>
      <c r="W167" s="34"/>
      <c r="X167" s="34"/>
      <c r="Y167" s="34"/>
      <c r="Z167" s="34"/>
      <c r="AA167" s="34"/>
      <c r="AB167" s="34"/>
      <c r="AC167" s="34"/>
      <c r="AD167" s="34"/>
      <c r="AE167" s="34"/>
      <c r="AR167" s="156" t="s">
        <v>140</v>
      </c>
      <c r="AT167" s="156" t="s">
        <v>135</v>
      </c>
      <c r="AU167" s="156" t="s">
        <v>74</v>
      </c>
      <c r="AY167" s="17" t="s">
        <v>141</v>
      </c>
      <c r="BE167" s="157">
        <f>IF(N167="základní",J167,0)</f>
        <v>0</v>
      </c>
      <c r="BF167" s="157">
        <f>IF(N167="snížená",J167,0)</f>
        <v>0</v>
      </c>
      <c r="BG167" s="157">
        <f>IF(N167="zákl. přenesená",J167,0)</f>
        <v>0</v>
      </c>
      <c r="BH167" s="157">
        <f>IF(N167="sníž. přenesená",J167,0)</f>
        <v>0</v>
      </c>
      <c r="BI167" s="157">
        <f>IF(N167="nulová",J167,0)</f>
        <v>0</v>
      </c>
      <c r="BJ167" s="17" t="s">
        <v>82</v>
      </c>
      <c r="BK167" s="157">
        <f>ROUND(I167*H167,2)</f>
        <v>0</v>
      </c>
      <c r="BL167" s="17" t="s">
        <v>140</v>
      </c>
      <c r="BM167" s="156" t="s">
        <v>279</v>
      </c>
    </row>
    <row r="168" spans="1:65" s="11" customFormat="1" ht="11.25">
      <c r="B168" s="169"/>
      <c r="C168" s="170"/>
      <c r="D168" s="160" t="s">
        <v>142</v>
      </c>
      <c r="E168" s="171" t="s">
        <v>28</v>
      </c>
      <c r="F168" s="172" t="s">
        <v>280</v>
      </c>
      <c r="G168" s="170"/>
      <c r="H168" s="173">
        <v>30</v>
      </c>
      <c r="I168" s="174"/>
      <c r="J168" s="170"/>
      <c r="K168" s="170"/>
      <c r="L168" s="175"/>
      <c r="M168" s="176"/>
      <c r="N168" s="177"/>
      <c r="O168" s="177"/>
      <c r="P168" s="177"/>
      <c r="Q168" s="177"/>
      <c r="R168" s="177"/>
      <c r="S168" s="177"/>
      <c r="T168" s="178"/>
      <c r="AT168" s="179" t="s">
        <v>142</v>
      </c>
      <c r="AU168" s="179" t="s">
        <v>74</v>
      </c>
      <c r="AV168" s="11" t="s">
        <v>84</v>
      </c>
      <c r="AW168" s="11" t="s">
        <v>35</v>
      </c>
      <c r="AX168" s="11" t="s">
        <v>82</v>
      </c>
      <c r="AY168" s="179" t="s">
        <v>141</v>
      </c>
    </row>
    <row r="169" spans="1:65" s="2" customFormat="1" ht="66.75" customHeight="1">
      <c r="A169" s="34"/>
      <c r="B169" s="35"/>
      <c r="C169" s="145" t="s">
        <v>281</v>
      </c>
      <c r="D169" s="145" t="s">
        <v>135</v>
      </c>
      <c r="E169" s="146" t="s">
        <v>282</v>
      </c>
      <c r="F169" s="147" t="s">
        <v>283</v>
      </c>
      <c r="G169" s="148" t="s">
        <v>138</v>
      </c>
      <c r="H169" s="149">
        <v>12</v>
      </c>
      <c r="I169" s="150"/>
      <c r="J169" s="151">
        <f>ROUND(I169*H169,2)</f>
        <v>0</v>
      </c>
      <c r="K169" s="147" t="s">
        <v>139</v>
      </c>
      <c r="L169" s="39"/>
      <c r="M169" s="152" t="s">
        <v>28</v>
      </c>
      <c r="N169" s="153" t="s">
        <v>45</v>
      </c>
      <c r="O169" s="64"/>
      <c r="P169" s="154">
        <f>O169*H169</f>
        <v>0</v>
      </c>
      <c r="Q169" s="154">
        <v>0</v>
      </c>
      <c r="R169" s="154">
        <f>Q169*H169</f>
        <v>0</v>
      </c>
      <c r="S169" s="154">
        <v>0</v>
      </c>
      <c r="T169" s="155">
        <f>S169*H169</f>
        <v>0</v>
      </c>
      <c r="U169" s="34"/>
      <c r="V169" s="34"/>
      <c r="W169" s="34"/>
      <c r="X169" s="34"/>
      <c r="Y169" s="34"/>
      <c r="Z169" s="34"/>
      <c r="AA169" s="34"/>
      <c r="AB169" s="34"/>
      <c r="AC169" s="34"/>
      <c r="AD169" s="34"/>
      <c r="AE169" s="34"/>
      <c r="AR169" s="156" t="s">
        <v>140</v>
      </c>
      <c r="AT169" s="156" t="s">
        <v>135</v>
      </c>
      <c r="AU169" s="156" t="s">
        <v>74</v>
      </c>
      <c r="AY169" s="17" t="s">
        <v>141</v>
      </c>
      <c r="BE169" s="157">
        <f>IF(N169="základní",J169,0)</f>
        <v>0</v>
      </c>
      <c r="BF169" s="157">
        <f>IF(N169="snížená",J169,0)</f>
        <v>0</v>
      </c>
      <c r="BG169" s="157">
        <f>IF(N169="zákl. přenesená",J169,0)</f>
        <v>0</v>
      </c>
      <c r="BH169" s="157">
        <f>IF(N169="sníž. přenesená",J169,0)</f>
        <v>0</v>
      </c>
      <c r="BI169" s="157">
        <f>IF(N169="nulová",J169,0)</f>
        <v>0</v>
      </c>
      <c r="BJ169" s="17" t="s">
        <v>82</v>
      </c>
      <c r="BK169" s="157">
        <f>ROUND(I169*H169,2)</f>
        <v>0</v>
      </c>
      <c r="BL169" s="17" t="s">
        <v>140</v>
      </c>
      <c r="BM169" s="156" t="s">
        <v>284</v>
      </c>
    </row>
    <row r="170" spans="1:65" s="11" customFormat="1" ht="11.25">
      <c r="B170" s="169"/>
      <c r="C170" s="170"/>
      <c r="D170" s="160" t="s">
        <v>142</v>
      </c>
      <c r="E170" s="171" t="s">
        <v>28</v>
      </c>
      <c r="F170" s="172" t="s">
        <v>285</v>
      </c>
      <c r="G170" s="170"/>
      <c r="H170" s="173">
        <v>12</v>
      </c>
      <c r="I170" s="174"/>
      <c r="J170" s="170"/>
      <c r="K170" s="170"/>
      <c r="L170" s="175"/>
      <c r="M170" s="176"/>
      <c r="N170" s="177"/>
      <c r="O170" s="177"/>
      <c r="P170" s="177"/>
      <c r="Q170" s="177"/>
      <c r="R170" s="177"/>
      <c r="S170" s="177"/>
      <c r="T170" s="178"/>
      <c r="AT170" s="179" t="s">
        <v>142</v>
      </c>
      <c r="AU170" s="179" t="s">
        <v>74</v>
      </c>
      <c r="AV170" s="11" t="s">
        <v>84</v>
      </c>
      <c r="AW170" s="11" t="s">
        <v>35</v>
      </c>
      <c r="AX170" s="11" t="s">
        <v>82</v>
      </c>
      <c r="AY170" s="179" t="s">
        <v>141</v>
      </c>
    </row>
    <row r="171" spans="1:65" s="2" customFormat="1" ht="24.2" customHeight="1">
      <c r="A171" s="34"/>
      <c r="B171" s="35"/>
      <c r="C171" s="191" t="s">
        <v>280</v>
      </c>
      <c r="D171" s="191" t="s">
        <v>146</v>
      </c>
      <c r="E171" s="192" t="s">
        <v>286</v>
      </c>
      <c r="F171" s="193" t="s">
        <v>287</v>
      </c>
      <c r="G171" s="194" t="s">
        <v>138</v>
      </c>
      <c r="H171" s="195">
        <v>12</v>
      </c>
      <c r="I171" s="196"/>
      <c r="J171" s="197">
        <f>ROUND(I171*H171,2)</f>
        <v>0</v>
      </c>
      <c r="K171" s="193" t="s">
        <v>139</v>
      </c>
      <c r="L171" s="198"/>
      <c r="M171" s="199" t="s">
        <v>28</v>
      </c>
      <c r="N171" s="200" t="s">
        <v>45</v>
      </c>
      <c r="O171" s="64"/>
      <c r="P171" s="154">
        <f>O171*H171</f>
        <v>0</v>
      </c>
      <c r="Q171" s="154">
        <v>0</v>
      </c>
      <c r="R171" s="154">
        <f>Q171*H171</f>
        <v>0</v>
      </c>
      <c r="S171" s="154">
        <v>0</v>
      </c>
      <c r="T171" s="155">
        <f>S171*H171</f>
        <v>0</v>
      </c>
      <c r="U171" s="34"/>
      <c r="V171" s="34"/>
      <c r="W171" s="34"/>
      <c r="X171" s="34"/>
      <c r="Y171" s="34"/>
      <c r="Z171" s="34"/>
      <c r="AA171" s="34"/>
      <c r="AB171" s="34"/>
      <c r="AC171" s="34"/>
      <c r="AD171" s="34"/>
      <c r="AE171" s="34"/>
      <c r="AR171" s="156" t="s">
        <v>149</v>
      </c>
      <c r="AT171" s="156" t="s">
        <v>146</v>
      </c>
      <c r="AU171" s="156" t="s">
        <v>74</v>
      </c>
      <c r="AY171" s="17" t="s">
        <v>141</v>
      </c>
      <c r="BE171" s="157">
        <f>IF(N171="základní",J171,0)</f>
        <v>0</v>
      </c>
      <c r="BF171" s="157">
        <f>IF(N171="snížená",J171,0)</f>
        <v>0</v>
      </c>
      <c r="BG171" s="157">
        <f>IF(N171="zákl. přenesená",J171,0)</f>
        <v>0</v>
      </c>
      <c r="BH171" s="157">
        <f>IF(N171="sníž. přenesená",J171,0)</f>
        <v>0</v>
      </c>
      <c r="BI171" s="157">
        <f>IF(N171="nulová",J171,0)</f>
        <v>0</v>
      </c>
      <c r="BJ171" s="17" t="s">
        <v>82</v>
      </c>
      <c r="BK171" s="157">
        <f>ROUND(I171*H171,2)</f>
        <v>0</v>
      </c>
      <c r="BL171" s="17" t="s">
        <v>140</v>
      </c>
      <c r="BM171" s="156" t="s">
        <v>288</v>
      </c>
    </row>
    <row r="172" spans="1:65" s="11" customFormat="1" ht="11.25">
      <c r="B172" s="169"/>
      <c r="C172" s="170"/>
      <c r="D172" s="160" t="s">
        <v>142</v>
      </c>
      <c r="E172" s="171" t="s">
        <v>28</v>
      </c>
      <c r="F172" s="172" t="s">
        <v>285</v>
      </c>
      <c r="G172" s="170"/>
      <c r="H172" s="173">
        <v>12</v>
      </c>
      <c r="I172" s="174"/>
      <c r="J172" s="170"/>
      <c r="K172" s="170"/>
      <c r="L172" s="175"/>
      <c r="M172" s="176"/>
      <c r="N172" s="177"/>
      <c r="O172" s="177"/>
      <c r="P172" s="177"/>
      <c r="Q172" s="177"/>
      <c r="R172" s="177"/>
      <c r="S172" s="177"/>
      <c r="T172" s="178"/>
      <c r="AT172" s="179" t="s">
        <v>142</v>
      </c>
      <c r="AU172" s="179" t="s">
        <v>74</v>
      </c>
      <c r="AV172" s="11" t="s">
        <v>84</v>
      </c>
      <c r="AW172" s="11" t="s">
        <v>35</v>
      </c>
      <c r="AX172" s="11" t="s">
        <v>82</v>
      </c>
      <c r="AY172" s="179" t="s">
        <v>141</v>
      </c>
    </row>
    <row r="173" spans="1:65" s="2" customFormat="1" ht="76.349999999999994" customHeight="1">
      <c r="A173" s="34"/>
      <c r="B173" s="35"/>
      <c r="C173" s="145" t="s">
        <v>289</v>
      </c>
      <c r="D173" s="145" t="s">
        <v>135</v>
      </c>
      <c r="E173" s="146" t="s">
        <v>290</v>
      </c>
      <c r="F173" s="147" t="s">
        <v>291</v>
      </c>
      <c r="G173" s="148" t="s">
        <v>202</v>
      </c>
      <c r="H173" s="149">
        <v>4.76</v>
      </c>
      <c r="I173" s="150"/>
      <c r="J173" s="151">
        <f>ROUND(I173*H173,2)</f>
        <v>0</v>
      </c>
      <c r="K173" s="147" t="s">
        <v>139</v>
      </c>
      <c r="L173" s="39"/>
      <c r="M173" s="152" t="s">
        <v>28</v>
      </c>
      <c r="N173" s="153" t="s">
        <v>45</v>
      </c>
      <c r="O173" s="64"/>
      <c r="P173" s="154">
        <f>O173*H173</f>
        <v>0</v>
      </c>
      <c r="Q173" s="154">
        <v>0</v>
      </c>
      <c r="R173" s="154">
        <f>Q173*H173</f>
        <v>0</v>
      </c>
      <c r="S173" s="154">
        <v>0</v>
      </c>
      <c r="T173" s="155">
        <f>S173*H173</f>
        <v>0</v>
      </c>
      <c r="U173" s="34"/>
      <c r="V173" s="34"/>
      <c r="W173" s="34"/>
      <c r="X173" s="34"/>
      <c r="Y173" s="34"/>
      <c r="Z173" s="34"/>
      <c r="AA173" s="34"/>
      <c r="AB173" s="34"/>
      <c r="AC173" s="34"/>
      <c r="AD173" s="34"/>
      <c r="AE173" s="34"/>
      <c r="AR173" s="156" t="s">
        <v>140</v>
      </c>
      <c r="AT173" s="156" t="s">
        <v>135</v>
      </c>
      <c r="AU173" s="156" t="s">
        <v>74</v>
      </c>
      <c r="AY173" s="17" t="s">
        <v>141</v>
      </c>
      <c r="BE173" s="157">
        <f>IF(N173="základní",J173,0)</f>
        <v>0</v>
      </c>
      <c r="BF173" s="157">
        <f>IF(N173="snížená",J173,0)</f>
        <v>0</v>
      </c>
      <c r="BG173" s="157">
        <f>IF(N173="zákl. přenesená",J173,0)</f>
        <v>0</v>
      </c>
      <c r="BH173" s="157">
        <f>IF(N173="sníž. přenesená",J173,0)</f>
        <v>0</v>
      </c>
      <c r="BI173" s="157">
        <f>IF(N173="nulová",J173,0)</f>
        <v>0</v>
      </c>
      <c r="BJ173" s="17" t="s">
        <v>82</v>
      </c>
      <c r="BK173" s="157">
        <f>ROUND(I173*H173,2)</f>
        <v>0</v>
      </c>
      <c r="BL173" s="17" t="s">
        <v>140</v>
      </c>
      <c r="BM173" s="156" t="s">
        <v>292</v>
      </c>
    </row>
    <row r="174" spans="1:65" s="11" customFormat="1" ht="22.5">
      <c r="B174" s="169"/>
      <c r="C174" s="170"/>
      <c r="D174" s="160" t="s">
        <v>142</v>
      </c>
      <c r="E174" s="171" t="s">
        <v>28</v>
      </c>
      <c r="F174" s="172" t="s">
        <v>293</v>
      </c>
      <c r="G174" s="170"/>
      <c r="H174" s="173">
        <v>1.5</v>
      </c>
      <c r="I174" s="174"/>
      <c r="J174" s="170"/>
      <c r="K174" s="170"/>
      <c r="L174" s="175"/>
      <c r="M174" s="176"/>
      <c r="N174" s="177"/>
      <c r="O174" s="177"/>
      <c r="P174" s="177"/>
      <c r="Q174" s="177"/>
      <c r="R174" s="177"/>
      <c r="S174" s="177"/>
      <c r="T174" s="178"/>
      <c r="AT174" s="179" t="s">
        <v>142</v>
      </c>
      <c r="AU174" s="179" t="s">
        <v>74</v>
      </c>
      <c r="AV174" s="11" t="s">
        <v>84</v>
      </c>
      <c r="AW174" s="11" t="s">
        <v>35</v>
      </c>
      <c r="AX174" s="11" t="s">
        <v>74</v>
      </c>
      <c r="AY174" s="179" t="s">
        <v>141</v>
      </c>
    </row>
    <row r="175" spans="1:65" s="11" customFormat="1" ht="22.5">
      <c r="B175" s="169"/>
      <c r="C175" s="170"/>
      <c r="D175" s="160" t="s">
        <v>142</v>
      </c>
      <c r="E175" s="171" t="s">
        <v>28</v>
      </c>
      <c r="F175" s="172" t="s">
        <v>294</v>
      </c>
      <c r="G175" s="170"/>
      <c r="H175" s="173">
        <v>2</v>
      </c>
      <c r="I175" s="174"/>
      <c r="J175" s="170"/>
      <c r="K175" s="170"/>
      <c r="L175" s="175"/>
      <c r="M175" s="176"/>
      <c r="N175" s="177"/>
      <c r="O175" s="177"/>
      <c r="P175" s="177"/>
      <c r="Q175" s="177"/>
      <c r="R175" s="177"/>
      <c r="S175" s="177"/>
      <c r="T175" s="178"/>
      <c r="AT175" s="179" t="s">
        <v>142</v>
      </c>
      <c r="AU175" s="179" t="s">
        <v>74</v>
      </c>
      <c r="AV175" s="11" t="s">
        <v>84</v>
      </c>
      <c r="AW175" s="11" t="s">
        <v>35</v>
      </c>
      <c r="AX175" s="11" t="s">
        <v>74</v>
      </c>
      <c r="AY175" s="179" t="s">
        <v>141</v>
      </c>
    </row>
    <row r="176" spans="1:65" s="11" customFormat="1" ht="22.5">
      <c r="B176" s="169"/>
      <c r="C176" s="170"/>
      <c r="D176" s="160" t="s">
        <v>142</v>
      </c>
      <c r="E176" s="171" t="s">
        <v>28</v>
      </c>
      <c r="F176" s="172" t="s">
        <v>295</v>
      </c>
      <c r="G176" s="170"/>
      <c r="H176" s="173">
        <v>1.26</v>
      </c>
      <c r="I176" s="174"/>
      <c r="J176" s="170"/>
      <c r="K176" s="170"/>
      <c r="L176" s="175"/>
      <c r="M176" s="176"/>
      <c r="N176" s="177"/>
      <c r="O176" s="177"/>
      <c r="P176" s="177"/>
      <c r="Q176" s="177"/>
      <c r="R176" s="177"/>
      <c r="S176" s="177"/>
      <c r="T176" s="178"/>
      <c r="AT176" s="179" t="s">
        <v>142</v>
      </c>
      <c r="AU176" s="179" t="s">
        <v>74</v>
      </c>
      <c r="AV176" s="11" t="s">
        <v>84</v>
      </c>
      <c r="AW176" s="11" t="s">
        <v>35</v>
      </c>
      <c r="AX176" s="11" t="s">
        <v>74</v>
      </c>
      <c r="AY176" s="179" t="s">
        <v>141</v>
      </c>
    </row>
    <row r="177" spans="1:65" s="12" customFormat="1" ht="11.25">
      <c r="B177" s="180"/>
      <c r="C177" s="181"/>
      <c r="D177" s="160" t="s">
        <v>142</v>
      </c>
      <c r="E177" s="182" t="s">
        <v>28</v>
      </c>
      <c r="F177" s="183" t="s">
        <v>145</v>
      </c>
      <c r="G177" s="181"/>
      <c r="H177" s="184">
        <v>4.76</v>
      </c>
      <c r="I177" s="185"/>
      <c r="J177" s="181"/>
      <c r="K177" s="181"/>
      <c r="L177" s="186"/>
      <c r="M177" s="187"/>
      <c r="N177" s="188"/>
      <c r="O177" s="188"/>
      <c r="P177" s="188"/>
      <c r="Q177" s="188"/>
      <c r="R177" s="188"/>
      <c r="S177" s="188"/>
      <c r="T177" s="189"/>
      <c r="AT177" s="190" t="s">
        <v>142</v>
      </c>
      <c r="AU177" s="190" t="s">
        <v>74</v>
      </c>
      <c r="AV177" s="12" t="s">
        <v>140</v>
      </c>
      <c r="AW177" s="12" t="s">
        <v>35</v>
      </c>
      <c r="AX177" s="12" t="s">
        <v>82</v>
      </c>
      <c r="AY177" s="190" t="s">
        <v>141</v>
      </c>
    </row>
    <row r="178" spans="1:65" s="2" customFormat="1" ht="55.5" customHeight="1">
      <c r="A178" s="34"/>
      <c r="B178" s="35"/>
      <c r="C178" s="145" t="s">
        <v>214</v>
      </c>
      <c r="D178" s="145" t="s">
        <v>135</v>
      </c>
      <c r="E178" s="146" t="s">
        <v>296</v>
      </c>
      <c r="F178" s="147" t="s">
        <v>297</v>
      </c>
      <c r="G178" s="148" t="s">
        <v>138</v>
      </c>
      <c r="H178" s="149">
        <v>2</v>
      </c>
      <c r="I178" s="150"/>
      <c r="J178" s="151">
        <f>ROUND(I178*H178,2)</f>
        <v>0</v>
      </c>
      <c r="K178" s="147" t="s">
        <v>139</v>
      </c>
      <c r="L178" s="39"/>
      <c r="M178" s="152" t="s">
        <v>28</v>
      </c>
      <c r="N178" s="153" t="s">
        <v>45</v>
      </c>
      <c r="O178" s="64"/>
      <c r="P178" s="154">
        <f>O178*H178</f>
        <v>0</v>
      </c>
      <c r="Q178" s="154">
        <v>0</v>
      </c>
      <c r="R178" s="154">
        <f>Q178*H178</f>
        <v>0</v>
      </c>
      <c r="S178" s="154">
        <v>0</v>
      </c>
      <c r="T178" s="155">
        <f>S178*H178</f>
        <v>0</v>
      </c>
      <c r="U178" s="34"/>
      <c r="V178" s="34"/>
      <c r="W178" s="34"/>
      <c r="X178" s="34"/>
      <c r="Y178" s="34"/>
      <c r="Z178" s="34"/>
      <c r="AA178" s="34"/>
      <c r="AB178" s="34"/>
      <c r="AC178" s="34"/>
      <c r="AD178" s="34"/>
      <c r="AE178" s="34"/>
      <c r="AR178" s="156" t="s">
        <v>140</v>
      </c>
      <c r="AT178" s="156" t="s">
        <v>135</v>
      </c>
      <c r="AU178" s="156" t="s">
        <v>74</v>
      </c>
      <c r="AY178" s="17" t="s">
        <v>141</v>
      </c>
      <c r="BE178" s="157">
        <f>IF(N178="základní",J178,0)</f>
        <v>0</v>
      </c>
      <c r="BF178" s="157">
        <f>IF(N178="snížená",J178,0)</f>
        <v>0</v>
      </c>
      <c r="BG178" s="157">
        <f>IF(N178="zákl. přenesená",J178,0)</f>
        <v>0</v>
      </c>
      <c r="BH178" s="157">
        <f>IF(N178="sníž. přenesená",J178,0)</f>
        <v>0</v>
      </c>
      <c r="BI178" s="157">
        <f>IF(N178="nulová",J178,0)</f>
        <v>0</v>
      </c>
      <c r="BJ178" s="17" t="s">
        <v>82</v>
      </c>
      <c r="BK178" s="157">
        <f>ROUND(I178*H178,2)</f>
        <v>0</v>
      </c>
      <c r="BL178" s="17" t="s">
        <v>140</v>
      </c>
      <c r="BM178" s="156" t="s">
        <v>298</v>
      </c>
    </row>
    <row r="179" spans="1:65" s="11" customFormat="1" ht="11.25">
      <c r="B179" s="169"/>
      <c r="C179" s="170"/>
      <c r="D179" s="160" t="s">
        <v>142</v>
      </c>
      <c r="E179" s="171" t="s">
        <v>28</v>
      </c>
      <c r="F179" s="172" t="s">
        <v>84</v>
      </c>
      <c r="G179" s="170"/>
      <c r="H179" s="173">
        <v>2</v>
      </c>
      <c r="I179" s="174"/>
      <c r="J179" s="170"/>
      <c r="K179" s="170"/>
      <c r="L179" s="175"/>
      <c r="M179" s="176"/>
      <c r="N179" s="177"/>
      <c r="O179" s="177"/>
      <c r="P179" s="177"/>
      <c r="Q179" s="177"/>
      <c r="R179" s="177"/>
      <c r="S179" s="177"/>
      <c r="T179" s="178"/>
      <c r="AT179" s="179" t="s">
        <v>142</v>
      </c>
      <c r="AU179" s="179" t="s">
        <v>74</v>
      </c>
      <c r="AV179" s="11" t="s">
        <v>84</v>
      </c>
      <c r="AW179" s="11" t="s">
        <v>35</v>
      </c>
      <c r="AX179" s="11" t="s">
        <v>82</v>
      </c>
      <c r="AY179" s="179" t="s">
        <v>141</v>
      </c>
    </row>
    <row r="180" spans="1:65" s="2" customFormat="1" ht="55.5" customHeight="1">
      <c r="A180" s="34"/>
      <c r="B180" s="35"/>
      <c r="C180" s="145" t="s">
        <v>299</v>
      </c>
      <c r="D180" s="145" t="s">
        <v>135</v>
      </c>
      <c r="E180" s="146" t="s">
        <v>300</v>
      </c>
      <c r="F180" s="147" t="s">
        <v>301</v>
      </c>
      <c r="G180" s="148" t="s">
        <v>138</v>
      </c>
      <c r="H180" s="149">
        <v>22</v>
      </c>
      <c r="I180" s="150"/>
      <c r="J180" s="151">
        <f>ROUND(I180*H180,2)</f>
        <v>0</v>
      </c>
      <c r="K180" s="147" t="s">
        <v>139</v>
      </c>
      <c r="L180" s="39"/>
      <c r="M180" s="152" t="s">
        <v>28</v>
      </c>
      <c r="N180" s="153" t="s">
        <v>45</v>
      </c>
      <c r="O180" s="64"/>
      <c r="P180" s="154">
        <f>O180*H180</f>
        <v>0</v>
      </c>
      <c r="Q180" s="154">
        <v>0</v>
      </c>
      <c r="R180" s="154">
        <f>Q180*H180</f>
        <v>0</v>
      </c>
      <c r="S180" s="154">
        <v>0</v>
      </c>
      <c r="T180" s="155">
        <f>S180*H180</f>
        <v>0</v>
      </c>
      <c r="U180" s="34"/>
      <c r="V180" s="34"/>
      <c r="W180" s="34"/>
      <c r="X180" s="34"/>
      <c r="Y180" s="34"/>
      <c r="Z180" s="34"/>
      <c r="AA180" s="34"/>
      <c r="AB180" s="34"/>
      <c r="AC180" s="34"/>
      <c r="AD180" s="34"/>
      <c r="AE180" s="34"/>
      <c r="AR180" s="156" t="s">
        <v>140</v>
      </c>
      <c r="AT180" s="156" t="s">
        <v>135</v>
      </c>
      <c r="AU180" s="156" t="s">
        <v>74</v>
      </c>
      <c r="AY180" s="17" t="s">
        <v>141</v>
      </c>
      <c r="BE180" s="157">
        <f>IF(N180="základní",J180,0)</f>
        <v>0</v>
      </c>
      <c r="BF180" s="157">
        <f>IF(N180="snížená",J180,0)</f>
        <v>0</v>
      </c>
      <c r="BG180" s="157">
        <f>IF(N180="zákl. přenesená",J180,0)</f>
        <v>0</v>
      </c>
      <c r="BH180" s="157">
        <f>IF(N180="sníž. přenesená",J180,0)</f>
        <v>0</v>
      </c>
      <c r="BI180" s="157">
        <f>IF(N180="nulová",J180,0)</f>
        <v>0</v>
      </c>
      <c r="BJ180" s="17" t="s">
        <v>82</v>
      </c>
      <c r="BK180" s="157">
        <f>ROUND(I180*H180,2)</f>
        <v>0</v>
      </c>
      <c r="BL180" s="17" t="s">
        <v>140</v>
      </c>
      <c r="BM180" s="156" t="s">
        <v>302</v>
      </c>
    </row>
    <row r="181" spans="1:65" s="11" customFormat="1" ht="11.25">
      <c r="B181" s="169"/>
      <c r="C181" s="170"/>
      <c r="D181" s="160" t="s">
        <v>142</v>
      </c>
      <c r="E181" s="171" t="s">
        <v>28</v>
      </c>
      <c r="F181" s="172" t="s">
        <v>191</v>
      </c>
      <c r="G181" s="170"/>
      <c r="H181" s="173">
        <v>22</v>
      </c>
      <c r="I181" s="174"/>
      <c r="J181" s="170"/>
      <c r="K181" s="170"/>
      <c r="L181" s="175"/>
      <c r="M181" s="176"/>
      <c r="N181" s="177"/>
      <c r="O181" s="177"/>
      <c r="P181" s="177"/>
      <c r="Q181" s="177"/>
      <c r="R181" s="177"/>
      <c r="S181" s="177"/>
      <c r="T181" s="178"/>
      <c r="AT181" s="179" t="s">
        <v>142</v>
      </c>
      <c r="AU181" s="179" t="s">
        <v>74</v>
      </c>
      <c r="AV181" s="11" t="s">
        <v>84</v>
      </c>
      <c r="AW181" s="11" t="s">
        <v>35</v>
      </c>
      <c r="AX181" s="11" t="s">
        <v>82</v>
      </c>
      <c r="AY181" s="179" t="s">
        <v>141</v>
      </c>
    </row>
    <row r="182" spans="1:65" s="2" customFormat="1" ht="16.5" customHeight="1">
      <c r="A182" s="34"/>
      <c r="B182" s="35"/>
      <c r="C182" s="191" t="s">
        <v>218</v>
      </c>
      <c r="D182" s="191" t="s">
        <v>146</v>
      </c>
      <c r="E182" s="192" t="s">
        <v>303</v>
      </c>
      <c r="F182" s="193" t="s">
        <v>304</v>
      </c>
      <c r="G182" s="194" t="s">
        <v>138</v>
      </c>
      <c r="H182" s="195">
        <v>2</v>
      </c>
      <c r="I182" s="196"/>
      <c r="J182" s="197">
        <f>ROUND(I182*H182,2)</f>
        <v>0</v>
      </c>
      <c r="K182" s="193" t="s">
        <v>139</v>
      </c>
      <c r="L182" s="198"/>
      <c r="M182" s="199" t="s">
        <v>28</v>
      </c>
      <c r="N182" s="200" t="s">
        <v>45</v>
      </c>
      <c r="O182" s="64"/>
      <c r="P182" s="154">
        <f>O182*H182</f>
        <v>0</v>
      </c>
      <c r="Q182" s="154">
        <v>0.39700000000000002</v>
      </c>
      <c r="R182" s="154">
        <f>Q182*H182</f>
        <v>0.79400000000000004</v>
      </c>
      <c r="S182" s="154">
        <v>0</v>
      </c>
      <c r="T182" s="155">
        <f>S182*H182</f>
        <v>0</v>
      </c>
      <c r="U182" s="34"/>
      <c r="V182" s="34"/>
      <c r="W182" s="34"/>
      <c r="X182" s="34"/>
      <c r="Y182" s="34"/>
      <c r="Z182" s="34"/>
      <c r="AA182" s="34"/>
      <c r="AB182" s="34"/>
      <c r="AC182" s="34"/>
      <c r="AD182" s="34"/>
      <c r="AE182" s="34"/>
      <c r="AR182" s="156" t="s">
        <v>149</v>
      </c>
      <c r="AT182" s="156" t="s">
        <v>146</v>
      </c>
      <c r="AU182" s="156" t="s">
        <v>74</v>
      </c>
      <c r="AY182" s="17" t="s">
        <v>141</v>
      </c>
      <c r="BE182" s="157">
        <f>IF(N182="základní",J182,0)</f>
        <v>0</v>
      </c>
      <c r="BF182" s="157">
        <f>IF(N182="snížená",J182,0)</f>
        <v>0</v>
      </c>
      <c r="BG182" s="157">
        <f>IF(N182="zákl. přenesená",J182,0)</f>
        <v>0</v>
      </c>
      <c r="BH182" s="157">
        <f>IF(N182="sníž. přenesená",J182,0)</f>
        <v>0</v>
      </c>
      <c r="BI182" s="157">
        <f>IF(N182="nulová",J182,0)</f>
        <v>0</v>
      </c>
      <c r="BJ182" s="17" t="s">
        <v>82</v>
      </c>
      <c r="BK182" s="157">
        <f>ROUND(I182*H182,2)</f>
        <v>0</v>
      </c>
      <c r="BL182" s="17" t="s">
        <v>140</v>
      </c>
      <c r="BM182" s="156" t="s">
        <v>305</v>
      </c>
    </row>
    <row r="183" spans="1:65" s="11" customFormat="1" ht="11.25">
      <c r="B183" s="169"/>
      <c r="C183" s="170"/>
      <c r="D183" s="160" t="s">
        <v>142</v>
      </c>
      <c r="E183" s="171" t="s">
        <v>28</v>
      </c>
      <c r="F183" s="172" t="s">
        <v>84</v>
      </c>
      <c r="G183" s="170"/>
      <c r="H183" s="173">
        <v>2</v>
      </c>
      <c r="I183" s="174"/>
      <c r="J183" s="170"/>
      <c r="K183" s="170"/>
      <c r="L183" s="175"/>
      <c r="M183" s="176"/>
      <c r="N183" s="177"/>
      <c r="O183" s="177"/>
      <c r="P183" s="177"/>
      <c r="Q183" s="177"/>
      <c r="R183" s="177"/>
      <c r="S183" s="177"/>
      <c r="T183" s="178"/>
      <c r="AT183" s="179" t="s">
        <v>142</v>
      </c>
      <c r="AU183" s="179" t="s">
        <v>74</v>
      </c>
      <c r="AV183" s="11" t="s">
        <v>84</v>
      </c>
      <c r="AW183" s="11" t="s">
        <v>35</v>
      </c>
      <c r="AX183" s="11" t="s">
        <v>82</v>
      </c>
      <c r="AY183" s="179" t="s">
        <v>141</v>
      </c>
    </row>
    <row r="184" spans="1:65" s="2" customFormat="1" ht="21.75" customHeight="1">
      <c r="A184" s="34"/>
      <c r="B184" s="35"/>
      <c r="C184" s="191" t="s">
        <v>306</v>
      </c>
      <c r="D184" s="191" t="s">
        <v>146</v>
      </c>
      <c r="E184" s="192" t="s">
        <v>307</v>
      </c>
      <c r="F184" s="193" t="s">
        <v>308</v>
      </c>
      <c r="G184" s="194" t="s">
        <v>138</v>
      </c>
      <c r="H184" s="195">
        <v>22</v>
      </c>
      <c r="I184" s="196"/>
      <c r="J184" s="197">
        <f>ROUND(I184*H184,2)</f>
        <v>0</v>
      </c>
      <c r="K184" s="193" t="s">
        <v>139</v>
      </c>
      <c r="L184" s="198"/>
      <c r="M184" s="199" t="s">
        <v>28</v>
      </c>
      <c r="N184" s="200" t="s">
        <v>45</v>
      </c>
      <c r="O184" s="64"/>
      <c r="P184" s="154">
        <f>O184*H184</f>
        <v>0</v>
      </c>
      <c r="Q184" s="154">
        <v>0.157</v>
      </c>
      <c r="R184" s="154">
        <f>Q184*H184</f>
        <v>3.4540000000000002</v>
      </c>
      <c r="S184" s="154">
        <v>0</v>
      </c>
      <c r="T184" s="155">
        <f>S184*H184</f>
        <v>0</v>
      </c>
      <c r="U184" s="34"/>
      <c r="V184" s="34"/>
      <c r="W184" s="34"/>
      <c r="X184" s="34"/>
      <c r="Y184" s="34"/>
      <c r="Z184" s="34"/>
      <c r="AA184" s="34"/>
      <c r="AB184" s="34"/>
      <c r="AC184" s="34"/>
      <c r="AD184" s="34"/>
      <c r="AE184" s="34"/>
      <c r="AR184" s="156" t="s">
        <v>149</v>
      </c>
      <c r="AT184" s="156" t="s">
        <v>146</v>
      </c>
      <c r="AU184" s="156" t="s">
        <v>74</v>
      </c>
      <c r="AY184" s="17" t="s">
        <v>141</v>
      </c>
      <c r="BE184" s="157">
        <f>IF(N184="základní",J184,0)</f>
        <v>0</v>
      </c>
      <c r="BF184" s="157">
        <f>IF(N184="snížená",J184,0)</f>
        <v>0</v>
      </c>
      <c r="BG184" s="157">
        <f>IF(N184="zákl. přenesená",J184,0)</f>
        <v>0</v>
      </c>
      <c r="BH184" s="157">
        <f>IF(N184="sníž. přenesená",J184,0)</f>
        <v>0</v>
      </c>
      <c r="BI184" s="157">
        <f>IF(N184="nulová",J184,0)</f>
        <v>0</v>
      </c>
      <c r="BJ184" s="17" t="s">
        <v>82</v>
      </c>
      <c r="BK184" s="157">
        <f>ROUND(I184*H184,2)</f>
        <v>0</v>
      </c>
      <c r="BL184" s="17" t="s">
        <v>140</v>
      </c>
      <c r="BM184" s="156" t="s">
        <v>309</v>
      </c>
    </row>
    <row r="185" spans="1:65" s="2" customFormat="1" ht="78" customHeight="1">
      <c r="A185" s="34"/>
      <c r="B185" s="35"/>
      <c r="C185" s="145" t="s">
        <v>223</v>
      </c>
      <c r="D185" s="145" t="s">
        <v>135</v>
      </c>
      <c r="E185" s="146" t="s">
        <v>310</v>
      </c>
      <c r="F185" s="147" t="s">
        <v>311</v>
      </c>
      <c r="G185" s="148" t="s">
        <v>181</v>
      </c>
      <c r="H185" s="149">
        <v>1.881</v>
      </c>
      <c r="I185" s="150"/>
      <c r="J185" s="151">
        <f>ROUND(I185*H185,2)</f>
        <v>0</v>
      </c>
      <c r="K185" s="147" t="s">
        <v>139</v>
      </c>
      <c r="L185" s="39"/>
      <c r="M185" s="152" t="s">
        <v>28</v>
      </c>
      <c r="N185" s="153" t="s">
        <v>45</v>
      </c>
      <c r="O185" s="64"/>
      <c r="P185" s="154">
        <f>O185*H185</f>
        <v>0</v>
      </c>
      <c r="Q185" s="154">
        <v>0</v>
      </c>
      <c r="R185" s="154">
        <f>Q185*H185</f>
        <v>0</v>
      </c>
      <c r="S185" s="154">
        <v>0</v>
      </c>
      <c r="T185" s="155">
        <f>S185*H185</f>
        <v>0</v>
      </c>
      <c r="U185" s="34"/>
      <c r="V185" s="34"/>
      <c r="W185" s="34"/>
      <c r="X185" s="34"/>
      <c r="Y185" s="34"/>
      <c r="Z185" s="34"/>
      <c r="AA185" s="34"/>
      <c r="AB185" s="34"/>
      <c r="AC185" s="34"/>
      <c r="AD185" s="34"/>
      <c r="AE185" s="34"/>
      <c r="AR185" s="156" t="s">
        <v>140</v>
      </c>
      <c r="AT185" s="156" t="s">
        <v>135</v>
      </c>
      <c r="AU185" s="156" t="s">
        <v>74</v>
      </c>
      <c r="AY185" s="17" t="s">
        <v>141</v>
      </c>
      <c r="BE185" s="157">
        <f>IF(N185="základní",J185,0)</f>
        <v>0</v>
      </c>
      <c r="BF185" s="157">
        <f>IF(N185="snížená",J185,0)</f>
        <v>0</v>
      </c>
      <c r="BG185" s="157">
        <f>IF(N185="zákl. přenesená",J185,0)</f>
        <v>0</v>
      </c>
      <c r="BH185" s="157">
        <f>IF(N185="sníž. přenesená",J185,0)</f>
        <v>0</v>
      </c>
      <c r="BI185" s="157">
        <f>IF(N185="nulová",J185,0)</f>
        <v>0</v>
      </c>
      <c r="BJ185" s="17" t="s">
        <v>82</v>
      </c>
      <c r="BK185" s="157">
        <f>ROUND(I185*H185,2)</f>
        <v>0</v>
      </c>
      <c r="BL185" s="17" t="s">
        <v>140</v>
      </c>
      <c r="BM185" s="156" t="s">
        <v>312</v>
      </c>
    </row>
    <row r="186" spans="1:65" s="11" customFormat="1" ht="22.5">
      <c r="B186" s="169"/>
      <c r="C186" s="170"/>
      <c r="D186" s="160" t="s">
        <v>142</v>
      </c>
      <c r="E186" s="171" t="s">
        <v>28</v>
      </c>
      <c r="F186" s="172" t="s">
        <v>313</v>
      </c>
      <c r="G186" s="170"/>
      <c r="H186" s="173">
        <v>1.881</v>
      </c>
      <c r="I186" s="174"/>
      <c r="J186" s="170"/>
      <c r="K186" s="170"/>
      <c r="L186" s="175"/>
      <c r="M186" s="176"/>
      <c r="N186" s="177"/>
      <c r="O186" s="177"/>
      <c r="P186" s="177"/>
      <c r="Q186" s="177"/>
      <c r="R186" s="177"/>
      <c r="S186" s="177"/>
      <c r="T186" s="178"/>
      <c r="AT186" s="179" t="s">
        <v>142</v>
      </c>
      <c r="AU186" s="179" t="s">
        <v>74</v>
      </c>
      <c r="AV186" s="11" t="s">
        <v>84</v>
      </c>
      <c r="AW186" s="11" t="s">
        <v>35</v>
      </c>
      <c r="AX186" s="11" t="s">
        <v>74</v>
      </c>
      <c r="AY186" s="179" t="s">
        <v>141</v>
      </c>
    </row>
    <row r="187" spans="1:65" s="12" customFormat="1" ht="11.25">
      <c r="B187" s="180"/>
      <c r="C187" s="181"/>
      <c r="D187" s="160" t="s">
        <v>142</v>
      </c>
      <c r="E187" s="182" t="s">
        <v>28</v>
      </c>
      <c r="F187" s="183" t="s">
        <v>145</v>
      </c>
      <c r="G187" s="181"/>
      <c r="H187" s="184">
        <v>1.881</v>
      </c>
      <c r="I187" s="185"/>
      <c r="J187" s="181"/>
      <c r="K187" s="181"/>
      <c r="L187" s="186"/>
      <c r="M187" s="187"/>
      <c r="N187" s="188"/>
      <c r="O187" s="188"/>
      <c r="P187" s="188"/>
      <c r="Q187" s="188"/>
      <c r="R187" s="188"/>
      <c r="S187" s="188"/>
      <c r="T187" s="189"/>
      <c r="AT187" s="190" t="s">
        <v>142</v>
      </c>
      <c r="AU187" s="190" t="s">
        <v>74</v>
      </c>
      <c r="AV187" s="12" t="s">
        <v>140</v>
      </c>
      <c r="AW187" s="12" t="s">
        <v>35</v>
      </c>
      <c r="AX187" s="12" t="s">
        <v>82</v>
      </c>
      <c r="AY187" s="190" t="s">
        <v>141</v>
      </c>
    </row>
    <row r="188" spans="1:65" s="2" customFormat="1" ht="111.75" customHeight="1">
      <c r="A188" s="34"/>
      <c r="B188" s="35"/>
      <c r="C188" s="145" t="s">
        <v>314</v>
      </c>
      <c r="D188" s="145" t="s">
        <v>135</v>
      </c>
      <c r="E188" s="146" t="s">
        <v>315</v>
      </c>
      <c r="F188" s="147" t="s">
        <v>316</v>
      </c>
      <c r="G188" s="148" t="s">
        <v>138</v>
      </c>
      <c r="H188" s="149">
        <v>1.881</v>
      </c>
      <c r="I188" s="150"/>
      <c r="J188" s="151">
        <f>ROUND(I188*H188,2)</f>
        <v>0</v>
      </c>
      <c r="K188" s="147" t="s">
        <v>139</v>
      </c>
      <c r="L188" s="39"/>
      <c r="M188" s="152" t="s">
        <v>28</v>
      </c>
      <c r="N188" s="153" t="s">
        <v>45</v>
      </c>
      <c r="O188" s="64"/>
      <c r="P188" s="154">
        <f>O188*H188</f>
        <v>0</v>
      </c>
      <c r="Q188" s="154">
        <v>0</v>
      </c>
      <c r="R188" s="154">
        <f>Q188*H188</f>
        <v>0</v>
      </c>
      <c r="S188" s="154">
        <v>0</v>
      </c>
      <c r="T188" s="155">
        <f>S188*H188</f>
        <v>0</v>
      </c>
      <c r="U188" s="34"/>
      <c r="V188" s="34"/>
      <c r="W188" s="34"/>
      <c r="X188" s="34"/>
      <c r="Y188" s="34"/>
      <c r="Z188" s="34"/>
      <c r="AA188" s="34"/>
      <c r="AB188" s="34"/>
      <c r="AC188" s="34"/>
      <c r="AD188" s="34"/>
      <c r="AE188" s="34"/>
      <c r="AR188" s="156" t="s">
        <v>140</v>
      </c>
      <c r="AT188" s="156" t="s">
        <v>135</v>
      </c>
      <c r="AU188" s="156" t="s">
        <v>74</v>
      </c>
      <c r="AY188" s="17" t="s">
        <v>141</v>
      </c>
      <c r="BE188" s="157">
        <f>IF(N188="základní",J188,0)</f>
        <v>0</v>
      </c>
      <c r="BF188" s="157">
        <f>IF(N188="snížená",J188,0)</f>
        <v>0</v>
      </c>
      <c r="BG188" s="157">
        <f>IF(N188="zákl. přenesená",J188,0)</f>
        <v>0</v>
      </c>
      <c r="BH188" s="157">
        <f>IF(N188="sníž. přenesená",J188,0)</f>
        <v>0</v>
      </c>
      <c r="BI188" s="157">
        <f>IF(N188="nulová",J188,0)</f>
        <v>0</v>
      </c>
      <c r="BJ188" s="17" t="s">
        <v>82</v>
      </c>
      <c r="BK188" s="157">
        <f>ROUND(I188*H188,2)</f>
        <v>0</v>
      </c>
      <c r="BL188" s="17" t="s">
        <v>140</v>
      </c>
      <c r="BM188" s="156" t="s">
        <v>317</v>
      </c>
    </row>
    <row r="189" spans="1:65" s="11" customFormat="1" ht="22.5">
      <c r="B189" s="169"/>
      <c r="C189" s="170"/>
      <c r="D189" s="160" t="s">
        <v>142</v>
      </c>
      <c r="E189" s="171" t="s">
        <v>28</v>
      </c>
      <c r="F189" s="172" t="s">
        <v>318</v>
      </c>
      <c r="G189" s="170"/>
      <c r="H189" s="173">
        <v>1.881</v>
      </c>
      <c r="I189" s="174"/>
      <c r="J189" s="170"/>
      <c r="K189" s="170"/>
      <c r="L189" s="175"/>
      <c r="M189" s="176"/>
      <c r="N189" s="177"/>
      <c r="O189" s="177"/>
      <c r="P189" s="177"/>
      <c r="Q189" s="177"/>
      <c r="R189" s="177"/>
      <c r="S189" s="177"/>
      <c r="T189" s="178"/>
      <c r="AT189" s="179" t="s">
        <v>142</v>
      </c>
      <c r="AU189" s="179" t="s">
        <v>74</v>
      </c>
      <c r="AV189" s="11" t="s">
        <v>84</v>
      </c>
      <c r="AW189" s="11" t="s">
        <v>35</v>
      </c>
      <c r="AX189" s="11" t="s">
        <v>74</v>
      </c>
      <c r="AY189" s="179" t="s">
        <v>141</v>
      </c>
    </row>
    <row r="190" spans="1:65" s="12" customFormat="1" ht="11.25">
      <c r="B190" s="180"/>
      <c r="C190" s="181"/>
      <c r="D190" s="160" t="s">
        <v>142</v>
      </c>
      <c r="E190" s="182" t="s">
        <v>28</v>
      </c>
      <c r="F190" s="183" t="s">
        <v>145</v>
      </c>
      <c r="G190" s="181"/>
      <c r="H190" s="184">
        <v>1.881</v>
      </c>
      <c r="I190" s="185"/>
      <c r="J190" s="181"/>
      <c r="K190" s="181"/>
      <c r="L190" s="186"/>
      <c r="M190" s="187"/>
      <c r="N190" s="188"/>
      <c r="O190" s="188"/>
      <c r="P190" s="188"/>
      <c r="Q190" s="188"/>
      <c r="R190" s="188"/>
      <c r="S190" s="188"/>
      <c r="T190" s="189"/>
      <c r="AT190" s="190" t="s">
        <v>142</v>
      </c>
      <c r="AU190" s="190" t="s">
        <v>74</v>
      </c>
      <c r="AV190" s="12" t="s">
        <v>140</v>
      </c>
      <c r="AW190" s="12" t="s">
        <v>35</v>
      </c>
      <c r="AX190" s="12" t="s">
        <v>82</v>
      </c>
      <c r="AY190" s="190" t="s">
        <v>141</v>
      </c>
    </row>
    <row r="191" spans="1:65" s="2" customFormat="1" ht="78" customHeight="1">
      <c r="A191" s="34"/>
      <c r="B191" s="35"/>
      <c r="C191" s="145" t="s">
        <v>319</v>
      </c>
      <c r="D191" s="145" t="s">
        <v>135</v>
      </c>
      <c r="E191" s="146" t="s">
        <v>310</v>
      </c>
      <c r="F191" s="147" t="s">
        <v>311</v>
      </c>
      <c r="G191" s="148" t="s">
        <v>181</v>
      </c>
      <c r="H191" s="149">
        <v>1942.0250000000001</v>
      </c>
      <c r="I191" s="150"/>
      <c r="J191" s="151">
        <f>ROUND(I191*H191,2)</f>
        <v>0</v>
      </c>
      <c r="K191" s="147" t="s">
        <v>139</v>
      </c>
      <c r="L191" s="39"/>
      <c r="M191" s="152" t="s">
        <v>28</v>
      </c>
      <c r="N191" s="153" t="s">
        <v>45</v>
      </c>
      <c r="O191" s="64"/>
      <c r="P191" s="154">
        <f>O191*H191</f>
        <v>0</v>
      </c>
      <c r="Q191" s="154">
        <v>0</v>
      </c>
      <c r="R191" s="154">
        <f>Q191*H191</f>
        <v>0</v>
      </c>
      <c r="S191" s="154">
        <v>0</v>
      </c>
      <c r="T191" s="155">
        <f>S191*H191</f>
        <v>0</v>
      </c>
      <c r="U191" s="34"/>
      <c r="V191" s="34"/>
      <c r="W191" s="34"/>
      <c r="X191" s="34"/>
      <c r="Y191" s="34"/>
      <c r="Z191" s="34"/>
      <c r="AA191" s="34"/>
      <c r="AB191" s="34"/>
      <c r="AC191" s="34"/>
      <c r="AD191" s="34"/>
      <c r="AE191" s="34"/>
      <c r="AR191" s="156" t="s">
        <v>140</v>
      </c>
      <c r="AT191" s="156" t="s">
        <v>135</v>
      </c>
      <c r="AU191" s="156" t="s">
        <v>74</v>
      </c>
      <c r="AY191" s="17" t="s">
        <v>141</v>
      </c>
      <c r="BE191" s="157">
        <f>IF(N191="základní",J191,0)</f>
        <v>0</v>
      </c>
      <c r="BF191" s="157">
        <f>IF(N191="snížená",J191,0)</f>
        <v>0</v>
      </c>
      <c r="BG191" s="157">
        <f>IF(N191="zákl. přenesená",J191,0)</f>
        <v>0</v>
      </c>
      <c r="BH191" s="157">
        <f>IF(N191="sníž. přenesená",J191,0)</f>
        <v>0</v>
      </c>
      <c r="BI191" s="157">
        <f>IF(N191="nulová",J191,0)</f>
        <v>0</v>
      </c>
      <c r="BJ191" s="17" t="s">
        <v>82</v>
      </c>
      <c r="BK191" s="157">
        <f>ROUND(I191*H191,2)</f>
        <v>0</v>
      </c>
      <c r="BL191" s="17" t="s">
        <v>140</v>
      </c>
      <c r="BM191" s="156" t="s">
        <v>320</v>
      </c>
    </row>
    <row r="192" spans="1:65" s="10" customFormat="1" ht="22.5">
      <c r="B192" s="158"/>
      <c r="C192" s="159"/>
      <c r="D192" s="160" t="s">
        <v>142</v>
      </c>
      <c r="E192" s="161" t="s">
        <v>28</v>
      </c>
      <c r="F192" s="162" t="s">
        <v>321</v>
      </c>
      <c r="G192" s="159"/>
      <c r="H192" s="161" t="s">
        <v>28</v>
      </c>
      <c r="I192" s="163"/>
      <c r="J192" s="159"/>
      <c r="K192" s="159"/>
      <c r="L192" s="164"/>
      <c r="M192" s="165"/>
      <c r="N192" s="166"/>
      <c r="O192" s="166"/>
      <c r="P192" s="166"/>
      <c r="Q192" s="166"/>
      <c r="R192" s="166"/>
      <c r="S192" s="166"/>
      <c r="T192" s="167"/>
      <c r="AT192" s="168" t="s">
        <v>142</v>
      </c>
      <c r="AU192" s="168" t="s">
        <v>74</v>
      </c>
      <c r="AV192" s="10" t="s">
        <v>82</v>
      </c>
      <c r="AW192" s="10" t="s">
        <v>35</v>
      </c>
      <c r="AX192" s="10" t="s">
        <v>74</v>
      </c>
      <c r="AY192" s="168" t="s">
        <v>141</v>
      </c>
    </row>
    <row r="193" spans="1:65" s="11" customFormat="1" ht="11.25">
      <c r="B193" s="169"/>
      <c r="C193" s="170"/>
      <c r="D193" s="160" t="s">
        <v>142</v>
      </c>
      <c r="E193" s="171" t="s">
        <v>28</v>
      </c>
      <c r="F193" s="172" t="s">
        <v>322</v>
      </c>
      <c r="G193" s="170"/>
      <c r="H193" s="173">
        <v>1942.0250000000001</v>
      </c>
      <c r="I193" s="174"/>
      <c r="J193" s="170"/>
      <c r="K193" s="170"/>
      <c r="L193" s="175"/>
      <c r="M193" s="176"/>
      <c r="N193" s="177"/>
      <c r="O193" s="177"/>
      <c r="P193" s="177"/>
      <c r="Q193" s="177"/>
      <c r="R193" s="177"/>
      <c r="S193" s="177"/>
      <c r="T193" s="178"/>
      <c r="AT193" s="179" t="s">
        <v>142</v>
      </c>
      <c r="AU193" s="179" t="s">
        <v>74</v>
      </c>
      <c r="AV193" s="11" t="s">
        <v>84</v>
      </c>
      <c r="AW193" s="11" t="s">
        <v>35</v>
      </c>
      <c r="AX193" s="11" t="s">
        <v>74</v>
      </c>
      <c r="AY193" s="179" t="s">
        <v>141</v>
      </c>
    </row>
    <row r="194" spans="1:65" s="12" customFormat="1" ht="11.25">
      <c r="B194" s="180"/>
      <c r="C194" s="181"/>
      <c r="D194" s="160" t="s">
        <v>142</v>
      </c>
      <c r="E194" s="182" t="s">
        <v>28</v>
      </c>
      <c r="F194" s="183" t="s">
        <v>145</v>
      </c>
      <c r="G194" s="181"/>
      <c r="H194" s="184">
        <v>1942.0250000000001</v>
      </c>
      <c r="I194" s="185"/>
      <c r="J194" s="181"/>
      <c r="K194" s="181"/>
      <c r="L194" s="186"/>
      <c r="M194" s="187"/>
      <c r="N194" s="188"/>
      <c r="O194" s="188"/>
      <c r="P194" s="188"/>
      <c r="Q194" s="188"/>
      <c r="R194" s="188"/>
      <c r="S194" s="188"/>
      <c r="T194" s="189"/>
      <c r="AT194" s="190" t="s">
        <v>142</v>
      </c>
      <c r="AU194" s="190" t="s">
        <v>74</v>
      </c>
      <c r="AV194" s="12" t="s">
        <v>140</v>
      </c>
      <c r="AW194" s="12" t="s">
        <v>35</v>
      </c>
      <c r="AX194" s="12" t="s">
        <v>82</v>
      </c>
      <c r="AY194" s="190" t="s">
        <v>141</v>
      </c>
    </row>
    <row r="195" spans="1:65" s="2" customFormat="1" ht="101.25" customHeight="1">
      <c r="A195" s="34"/>
      <c r="B195" s="35"/>
      <c r="C195" s="145" t="s">
        <v>323</v>
      </c>
      <c r="D195" s="145" t="s">
        <v>135</v>
      </c>
      <c r="E195" s="146" t="s">
        <v>324</v>
      </c>
      <c r="F195" s="147" t="s">
        <v>325</v>
      </c>
      <c r="G195" s="148" t="s">
        <v>181</v>
      </c>
      <c r="H195" s="149">
        <v>1942.0250000000001</v>
      </c>
      <c r="I195" s="150"/>
      <c r="J195" s="151">
        <f>ROUND(I195*H195,2)</f>
        <v>0</v>
      </c>
      <c r="K195" s="147" t="s">
        <v>139</v>
      </c>
      <c r="L195" s="39"/>
      <c r="M195" s="152" t="s">
        <v>28</v>
      </c>
      <c r="N195" s="153" t="s">
        <v>45</v>
      </c>
      <c r="O195" s="64"/>
      <c r="P195" s="154">
        <f>O195*H195</f>
        <v>0</v>
      </c>
      <c r="Q195" s="154">
        <v>0</v>
      </c>
      <c r="R195" s="154">
        <f>Q195*H195</f>
        <v>0</v>
      </c>
      <c r="S195" s="154">
        <v>0</v>
      </c>
      <c r="T195" s="155">
        <f>S195*H195</f>
        <v>0</v>
      </c>
      <c r="U195" s="34"/>
      <c r="V195" s="34"/>
      <c r="W195" s="34"/>
      <c r="X195" s="34"/>
      <c r="Y195" s="34"/>
      <c r="Z195" s="34"/>
      <c r="AA195" s="34"/>
      <c r="AB195" s="34"/>
      <c r="AC195" s="34"/>
      <c r="AD195" s="34"/>
      <c r="AE195" s="34"/>
      <c r="AR195" s="156" t="s">
        <v>140</v>
      </c>
      <c r="AT195" s="156" t="s">
        <v>135</v>
      </c>
      <c r="AU195" s="156" t="s">
        <v>74</v>
      </c>
      <c r="AY195" s="17" t="s">
        <v>141</v>
      </c>
      <c r="BE195" s="157">
        <f>IF(N195="základní",J195,0)</f>
        <v>0</v>
      </c>
      <c r="BF195" s="157">
        <f>IF(N195="snížená",J195,0)</f>
        <v>0</v>
      </c>
      <c r="BG195" s="157">
        <f>IF(N195="zákl. přenesená",J195,0)</f>
        <v>0</v>
      </c>
      <c r="BH195" s="157">
        <f>IF(N195="sníž. přenesená",J195,0)</f>
        <v>0</v>
      </c>
      <c r="BI195" s="157">
        <f>IF(N195="nulová",J195,0)</f>
        <v>0</v>
      </c>
      <c r="BJ195" s="17" t="s">
        <v>82</v>
      </c>
      <c r="BK195" s="157">
        <f>ROUND(I195*H195,2)</f>
        <v>0</v>
      </c>
      <c r="BL195" s="17" t="s">
        <v>140</v>
      </c>
      <c r="BM195" s="156" t="s">
        <v>326</v>
      </c>
    </row>
    <row r="196" spans="1:65" s="11" customFormat="1" ht="11.25">
      <c r="B196" s="169"/>
      <c r="C196" s="170"/>
      <c r="D196" s="160" t="s">
        <v>142</v>
      </c>
      <c r="E196" s="171" t="s">
        <v>28</v>
      </c>
      <c r="F196" s="172" t="s">
        <v>327</v>
      </c>
      <c r="G196" s="170"/>
      <c r="H196" s="173">
        <v>1942.0250000000001</v>
      </c>
      <c r="I196" s="174"/>
      <c r="J196" s="170"/>
      <c r="K196" s="170"/>
      <c r="L196" s="175"/>
      <c r="M196" s="176"/>
      <c r="N196" s="177"/>
      <c r="O196" s="177"/>
      <c r="P196" s="177"/>
      <c r="Q196" s="177"/>
      <c r="R196" s="177"/>
      <c r="S196" s="177"/>
      <c r="T196" s="178"/>
      <c r="AT196" s="179" t="s">
        <v>142</v>
      </c>
      <c r="AU196" s="179" t="s">
        <v>74</v>
      </c>
      <c r="AV196" s="11" t="s">
        <v>84</v>
      </c>
      <c r="AW196" s="11" t="s">
        <v>35</v>
      </c>
      <c r="AX196" s="11" t="s">
        <v>74</v>
      </c>
      <c r="AY196" s="179" t="s">
        <v>141</v>
      </c>
    </row>
    <row r="197" spans="1:65" s="12" customFormat="1" ht="11.25">
      <c r="B197" s="180"/>
      <c r="C197" s="181"/>
      <c r="D197" s="160" t="s">
        <v>142</v>
      </c>
      <c r="E197" s="182" t="s">
        <v>28</v>
      </c>
      <c r="F197" s="183" t="s">
        <v>145</v>
      </c>
      <c r="G197" s="181"/>
      <c r="H197" s="184">
        <v>1942.0250000000001</v>
      </c>
      <c r="I197" s="185"/>
      <c r="J197" s="181"/>
      <c r="K197" s="181"/>
      <c r="L197" s="186"/>
      <c r="M197" s="187"/>
      <c r="N197" s="188"/>
      <c r="O197" s="188"/>
      <c r="P197" s="188"/>
      <c r="Q197" s="188"/>
      <c r="R197" s="188"/>
      <c r="S197" s="188"/>
      <c r="T197" s="189"/>
      <c r="AT197" s="190" t="s">
        <v>142</v>
      </c>
      <c r="AU197" s="190" t="s">
        <v>74</v>
      </c>
      <c r="AV197" s="12" t="s">
        <v>140</v>
      </c>
      <c r="AW197" s="12" t="s">
        <v>35</v>
      </c>
      <c r="AX197" s="12" t="s">
        <v>82</v>
      </c>
      <c r="AY197" s="190" t="s">
        <v>141</v>
      </c>
    </row>
    <row r="198" spans="1:65" s="2" customFormat="1" ht="90" customHeight="1">
      <c r="A198" s="34"/>
      <c r="B198" s="35"/>
      <c r="C198" s="145" t="s">
        <v>229</v>
      </c>
      <c r="D198" s="145" t="s">
        <v>135</v>
      </c>
      <c r="E198" s="146" t="s">
        <v>328</v>
      </c>
      <c r="F198" s="147" t="s">
        <v>329</v>
      </c>
      <c r="G198" s="148" t="s">
        <v>181</v>
      </c>
      <c r="H198" s="149">
        <v>18.872</v>
      </c>
      <c r="I198" s="150"/>
      <c r="J198" s="151">
        <f>ROUND(I198*H198,2)</f>
        <v>0</v>
      </c>
      <c r="K198" s="147" t="s">
        <v>139</v>
      </c>
      <c r="L198" s="39"/>
      <c r="M198" s="152" t="s">
        <v>28</v>
      </c>
      <c r="N198" s="153" t="s">
        <v>45</v>
      </c>
      <c r="O198" s="64"/>
      <c r="P198" s="154">
        <f>O198*H198</f>
        <v>0</v>
      </c>
      <c r="Q198" s="154">
        <v>0</v>
      </c>
      <c r="R198" s="154">
        <f>Q198*H198</f>
        <v>0</v>
      </c>
      <c r="S198" s="154">
        <v>0</v>
      </c>
      <c r="T198" s="155">
        <f>S198*H198</f>
        <v>0</v>
      </c>
      <c r="U198" s="34"/>
      <c r="V198" s="34"/>
      <c r="W198" s="34"/>
      <c r="X198" s="34"/>
      <c r="Y198" s="34"/>
      <c r="Z198" s="34"/>
      <c r="AA198" s="34"/>
      <c r="AB198" s="34"/>
      <c r="AC198" s="34"/>
      <c r="AD198" s="34"/>
      <c r="AE198" s="34"/>
      <c r="AR198" s="156" t="s">
        <v>140</v>
      </c>
      <c r="AT198" s="156" t="s">
        <v>135</v>
      </c>
      <c r="AU198" s="156" t="s">
        <v>74</v>
      </c>
      <c r="AY198" s="17" t="s">
        <v>141</v>
      </c>
      <c r="BE198" s="157">
        <f>IF(N198="základní",J198,0)</f>
        <v>0</v>
      </c>
      <c r="BF198" s="157">
        <f>IF(N198="snížená",J198,0)</f>
        <v>0</v>
      </c>
      <c r="BG198" s="157">
        <f>IF(N198="zákl. přenesená",J198,0)</f>
        <v>0</v>
      </c>
      <c r="BH198" s="157">
        <f>IF(N198="sníž. přenesená",J198,0)</f>
        <v>0</v>
      </c>
      <c r="BI198" s="157">
        <f>IF(N198="nulová",J198,0)</f>
        <v>0</v>
      </c>
      <c r="BJ198" s="17" t="s">
        <v>82</v>
      </c>
      <c r="BK198" s="157">
        <f>ROUND(I198*H198,2)</f>
        <v>0</v>
      </c>
      <c r="BL198" s="17" t="s">
        <v>140</v>
      </c>
      <c r="BM198" s="156" t="s">
        <v>330</v>
      </c>
    </row>
    <row r="199" spans="1:65" s="11" customFormat="1" ht="22.5">
      <c r="B199" s="169"/>
      <c r="C199" s="170"/>
      <c r="D199" s="160" t="s">
        <v>142</v>
      </c>
      <c r="E199" s="171" t="s">
        <v>28</v>
      </c>
      <c r="F199" s="172" t="s">
        <v>331</v>
      </c>
      <c r="G199" s="170"/>
      <c r="H199" s="173">
        <v>12.332000000000001</v>
      </c>
      <c r="I199" s="174"/>
      <c r="J199" s="170"/>
      <c r="K199" s="170"/>
      <c r="L199" s="175"/>
      <c r="M199" s="176"/>
      <c r="N199" s="177"/>
      <c r="O199" s="177"/>
      <c r="P199" s="177"/>
      <c r="Q199" s="177"/>
      <c r="R199" s="177"/>
      <c r="S199" s="177"/>
      <c r="T199" s="178"/>
      <c r="AT199" s="179" t="s">
        <v>142</v>
      </c>
      <c r="AU199" s="179" t="s">
        <v>74</v>
      </c>
      <c r="AV199" s="11" t="s">
        <v>84</v>
      </c>
      <c r="AW199" s="11" t="s">
        <v>35</v>
      </c>
      <c r="AX199" s="11" t="s">
        <v>74</v>
      </c>
      <c r="AY199" s="179" t="s">
        <v>141</v>
      </c>
    </row>
    <row r="200" spans="1:65" s="11" customFormat="1" ht="11.25">
      <c r="B200" s="169"/>
      <c r="C200" s="170"/>
      <c r="D200" s="160" t="s">
        <v>142</v>
      </c>
      <c r="E200" s="171" t="s">
        <v>28</v>
      </c>
      <c r="F200" s="172" t="s">
        <v>332</v>
      </c>
      <c r="G200" s="170"/>
      <c r="H200" s="173">
        <v>6.54</v>
      </c>
      <c r="I200" s="174"/>
      <c r="J200" s="170"/>
      <c r="K200" s="170"/>
      <c r="L200" s="175"/>
      <c r="M200" s="176"/>
      <c r="N200" s="177"/>
      <c r="O200" s="177"/>
      <c r="P200" s="177"/>
      <c r="Q200" s="177"/>
      <c r="R200" s="177"/>
      <c r="S200" s="177"/>
      <c r="T200" s="178"/>
      <c r="AT200" s="179" t="s">
        <v>142</v>
      </c>
      <c r="AU200" s="179" t="s">
        <v>74</v>
      </c>
      <c r="AV200" s="11" t="s">
        <v>84</v>
      </c>
      <c r="AW200" s="11" t="s">
        <v>35</v>
      </c>
      <c r="AX200" s="11" t="s">
        <v>74</v>
      </c>
      <c r="AY200" s="179" t="s">
        <v>141</v>
      </c>
    </row>
    <row r="201" spans="1:65" s="12" customFormat="1" ht="11.25">
      <c r="B201" s="180"/>
      <c r="C201" s="181"/>
      <c r="D201" s="160" t="s">
        <v>142</v>
      </c>
      <c r="E201" s="182" t="s">
        <v>28</v>
      </c>
      <c r="F201" s="183" t="s">
        <v>145</v>
      </c>
      <c r="G201" s="181"/>
      <c r="H201" s="184">
        <v>18.872</v>
      </c>
      <c r="I201" s="185"/>
      <c r="J201" s="181"/>
      <c r="K201" s="181"/>
      <c r="L201" s="186"/>
      <c r="M201" s="187"/>
      <c r="N201" s="188"/>
      <c r="O201" s="188"/>
      <c r="P201" s="188"/>
      <c r="Q201" s="188"/>
      <c r="R201" s="188"/>
      <c r="S201" s="188"/>
      <c r="T201" s="189"/>
      <c r="AT201" s="190" t="s">
        <v>142</v>
      </c>
      <c r="AU201" s="190" t="s">
        <v>74</v>
      </c>
      <c r="AV201" s="12" t="s">
        <v>140</v>
      </c>
      <c r="AW201" s="12" t="s">
        <v>35</v>
      </c>
      <c r="AX201" s="12" t="s">
        <v>82</v>
      </c>
      <c r="AY201" s="190" t="s">
        <v>141</v>
      </c>
    </row>
    <row r="202" spans="1:65" s="2" customFormat="1" ht="114.95" customHeight="1">
      <c r="A202" s="34"/>
      <c r="B202" s="35"/>
      <c r="C202" s="145" t="s">
        <v>333</v>
      </c>
      <c r="D202" s="145" t="s">
        <v>135</v>
      </c>
      <c r="E202" s="146" t="s">
        <v>334</v>
      </c>
      <c r="F202" s="147" t="s">
        <v>335</v>
      </c>
      <c r="G202" s="148" t="s">
        <v>181</v>
      </c>
      <c r="H202" s="149">
        <v>2504.41</v>
      </c>
      <c r="I202" s="150"/>
      <c r="J202" s="151">
        <f>ROUND(I202*H202,2)</f>
        <v>0</v>
      </c>
      <c r="K202" s="147" t="s">
        <v>139</v>
      </c>
      <c r="L202" s="39"/>
      <c r="M202" s="152" t="s">
        <v>28</v>
      </c>
      <c r="N202" s="153" t="s">
        <v>45</v>
      </c>
      <c r="O202" s="64"/>
      <c r="P202" s="154">
        <f>O202*H202</f>
        <v>0</v>
      </c>
      <c r="Q202" s="154">
        <v>0</v>
      </c>
      <c r="R202" s="154">
        <f>Q202*H202</f>
        <v>0</v>
      </c>
      <c r="S202" s="154">
        <v>0</v>
      </c>
      <c r="T202" s="155">
        <f>S202*H202</f>
        <v>0</v>
      </c>
      <c r="U202" s="34"/>
      <c r="V202" s="34"/>
      <c r="W202" s="34"/>
      <c r="X202" s="34"/>
      <c r="Y202" s="34"/>
      <c r="Z202" s="34"/>
      <c r="AA202" s="34"/>
      <c r="AB202" s="34"/>
      <c r="AC202" s="34"/>
      <c r="AD202" s="34"/>
      <c r="AE202" s="34"/>
      <c r="AR202" s="156" t="s">
        <v>140</v>
      </c>
      <c r="AT202" s="156" t="s">
        <v>135</v>
      </c>
      <c r="AU202" s="156" t="s">
        <v>74</v>
      </c>
      <c r="AY202" s="17" t="s">
        <v>141</v>
      </c>
      <c r="BE202" s="157">
        <f>IF(N202="základní",J202,0)</f>
        <v>0</v>
      </c>
      <c r="BF202" s="157">
        <f>IF(N202="snížená",J202,0)</f>
        <v>0</v>
      </c>
      <c r="BG202" s="157">
        <f>IF(N202="zákl. přenesená",J202,0)</f>
        <v>0</v>
      </c>
      <c r="BH202" s="157">
        <f>IF(N202="sníž. přenesená",J202,0)</f>
        <v>0</v>
      </c>
      <c r="BI202" s="157">
        <f>IF(N202="nulová",J202,0)</f>
        <v>0</v>
      </c>
      <c r="BJ202" s="17" t="s">
        <v>82</v>
      </c>
      <c r="BK202" s="157">
        <f>ROUND(I202*H202,2)</f>
        <v>0</v>
      </c>
      <c r="BL202" s="17" t="s">
        <v>140</v>
      </c>
      <c r="BM202" s="156" t="s">
        <v>336</v>
      </c>
    </row>
    <row r="203" spans="1:65" s="11" customFormat="1" ht="22.5">
      <c r="B203" s="169"/>
      <c r="C203" s="170"/>
      <c r="D203" s="160" t="s">
        <v>142</v>
      </c>
      <c r="E203" s="171" t="s">
        <v>28</v>
      </c>
      <c r="F203" s="172" t="s">
        <v>331</v>
      </c>
      <c r="G203" s="170"/>
      <c r="H203" s="173">
        <v>12.332000000000001</v>
      </c>
      <c r="I203" s="174"/>
      <c r="J203" s="170"/>
      <c r="K203" s="170"/>
      <c r="L203" s="175"/>
      <c r="M203" s="176"/>
      <c r="N203" s="177"/>
      <c r="O203" s="177"/>
      <c r="P203" s="177"/>
      <c r="Q203" s="177"/>
      <c r="R203" s="177"/>
      <c r="S203" s="177"/>
      <c r="T203" s="178"/>
      <c r="AT203" s="179" t="s">
        <v>142</v>
      </c>
      <c r="AU203" s="179" t="s">
        <v>74</v>
      </c>
      <c r="AV203" s="11" t="s">
        <v>84</v>
      </c>
      <c r="AW203" s="11" t="s">
        <v>35</v>
      </c>
      <c r="AX203" s="11" t="s">
        <v>74</v>
      </c>
      <c r="AY203" s="179" t="s">
        <v>141</v>
      </c>
    </row>
    <row r="204" spans="1:65" s="11" customFormat="1" ht="11.25">
      <c r="B204" s="169"/>
      <c r="C204" s="170"/>
      <c r="D204" s="160" t="s">
        <v>142</v>
      </c>
      <c r="E204" s="171" t="s">
        <v>28</v>
      </c>
      <c r="F204" s="172" t="s">
        <v>337</v>
      </c>
      <c r="G204" s="170"/>
      <c r="H204" s="173">
        <v>6.54</v>
      </c>
      <c r="I204" s="174"/>
      <c r="J204" s="170"/>
      <c r="K204" s="170"/>
      <c r="L204" s="175"/>
      <c r="M204" s="176"/>
      <c r="N204" s="177"/>
      <c r="O204" s="177"/>
      <c r="P204" s="177"/>
      <c r="Q204" s="177"/>
      <c r="R204" s="177"/>
      <c r="S204" s="177"/>
      <c r="T204" s="178"/>
      <c r="AT204" s="179" t="s">
        <v>142</v>
      </c>
      <c r="AU204" s="179" t="s">
        <v>74</v>
      </c>
      <c r="AV204" s="11" t="s">
        <v>84</v>
      </c>
      <c r="AW204" s="11" t="s">
        <v>35</v>
      </c>
      <c r="AX204" s="11" t="s">
        <v>74</v>
      </c>
      <c r="AY204" s="179" t="s">
        <v>141</v>
      </c>
    </row>
    <row r="205" spans="1:65" s="10" customFormat="1" ht="11.25">
      <c r="B205" s="158"/>
      <c r="C205" s="159"/>
      <c r="D205" s="160" t="s">
        <v>142</v>
      </c>
      <c r="E205" s="161" t="s">
        <v>28</v>
      </c>
      <c r="F205" s="162" t="s">
        <v>338</v>
      </c>
      <c r="G205" s="159"/>
      <c r="H205" s="161" t="s">
        <v>28</v>
      </c>
      <c r="I205" s="163"/>
      <c r="J205" s="159"/>
      <c r="K205" s="159"/>
      <c r="L205" s="164"/>
      <c r="M205" s="165"/>
      <c r="N205" s="166"/>
      <c r="O205" s="166"/>
      <c r="P205" s="166"/>
      <c r="Q205" s="166"/>
      <c r="R205" s="166"/>
      <c r="S205" s="166"/>
      <c r="T205" s="167"/>
      <c r="AT205" s="168" t="s">
        <v>142</v>
      </c>
      <c r="AU205" s="168" t="s">
        <v>74</v>
      </c>
      <c r="AV205" s="10" t="s">
        <v>82</v>
      </c>
      <c r="AW205" s="10" t="s">
        <v>35</v>
      </c>
      <c r="AX205" s="10" t="s">
        <v>74</v>
      </c>
      <c r="AY205" s="168" t="s">
        <v>141</v>
      </c>
    </row>
    <row r="206" spans="1:65" s="11" customFormat="1" ht="11.25">
      <c r="B206" s="169"/>
      <c r="C206" s="170"/>
      <c r="D206" s="160" t="s">
        <v>142</v>
      </c>
      <c r="E206" s="171" t="s">
        <v>28</v>
      </c>
      <c r="F206" s="172" t="s">
        <v>224</v>
      </c>
      <c r="G206" s="170"/>
      <c r="H206" s="173">
        <v>2440.538</v>
      </c>
      <c r="I206" s="174"/>
      <c r="J206" s="170"/>
      <c r="K206" s="170"/>
      <c r="L206" s="175"/>
      <c r="M206" s="176"/>
      <c r="N206" s="177"/>
      <c r="O206" s="177"/>
      <c r="P206" s="177"/>
      <c r="Q206" s="177"/>
      <c r="R206" s="177"/>
      <c r="S206" s="177"/>
      <c r="T206" s="178"/>
      <c r="AT206" s="179" t="s">
        <v>142</v>
      </c>
      <c r="AU206" s="179" t="s">
        <v>74</v>
      </c>
      <c r="AV206" s="11" t="s">
        <v>84</v>
      </c>
      <c r="AW206" s="11" t="s">
        <v>35</v>
      </c>
      <c r="AX206" s="11" t="s">
        <v>74</v>
      </c>
      <c r="AY206" s="179" t="s">
        <v>141</v>
      </c>
    </row>
    <row r="207" spans="1:65" s="11" customFormat="1" ht="11.25">
      <c r="B207" s="169"/>
      <c r="C207" s="170"/>
      <c r="D207" s="160" t="s">
        <v>142</v>
      </c>
      <c r="E207" s="171" t="s">
        <v>28</v>
      </c>
      <c r="F207" s="172" t="s">
        <v>225</v>
      </c>
      <c r="G207" s="170"/>
      <c r="H207" s="173">
        <v>45</v>
      </c>
      <c r="I207" s="174"/>
      <c r="J207" s="170"/>
      <c r="K207" s="170"/>
      <c r="L207" s="175"/>
      <c r="M207" s="176"/>
      <c r="N207" s="177"/>
      <c r="O207" s="177"/>
      <c r="P207" s="177"/>
      <c r="Q207" s="177"/>
      <c r="R207" s="177"/>
      <c r="S207" s="177"/>
      <c r="T207" s="178"/>
      <c r="AT207" s="179" t="s">
        <v>142</v>
      </c>
      <c r="AU207" s="179" t="s">
        <v>74</v>
      </c>
      <c r="AV207" s="11" t="s">
        <v>84</v>
      </c>
      <c r="AW207" s="11" t="s">
        <v>35</v>
      </c>
      <c r="AX207" s="11" t="s">
        <v>74</v>
      </c>
      <c r="AY207" s="179" t="s">
        <v>141</v>
      </c>
    </row>
    <row r="208" spans="1:65" s="12" customFormat="1" ht="11.25">
      <c r="B208" s="180"/>
      <c r="C208" s="181"/>
      <c r="D208" s="160" t="s">
        <v>142</v>
      </c>
      <c r="E208" s="182" t="s">
        <v>28</v>
      </c>
      <c r="F208" s="183" t="s">
        <v>145</v>
      </c>
      <c r="G208" s="181"/>
      <c r="H208" s="184">
        <v>2504.41</v>
      </c>
      <c r="I208" s="185"/>
      <c r="J208" s="181"/>
      <c r="K208" s="181"/>
      <c r="L208" s="186"/>
      <c r="M208" s="187"/>
      <c r="N208" s="188"/>
      <c r="O208" s="188"/>
      <c r="P208" s="188"/>
      <c r="Q208" s="188"/>
      <c r="R208" s="188"/>
      <c r="S208" s="188"/>
      <c r="T208" s="189"/>
      <c r="AT208" s="190" t="s">
        <v>142</v>
      </c>
      <c r="AU208" s="190" t="s">
        <v>74</v>
      </c>
      <c r="AV208" s="12" t="s">
        <v>140</v>
      </c>
      <c r="AW208" s="12" t="s">
        <v>35</v>
      </c>
      <c r="AX208" s="12" t="s">
        <v>82</v>
      </c>
      <c r="AY208" s="190" t="s">
        <v>141</v>
      </c>
    </row>
    <row r="209" spans="1:65" s="2" customFormat="1" ht="100.5" customHeight="1">
      <c r="A209" s="34"/>
      <c r="B209" s="35"/>
      <c r="C209" s="145" t="s">
        <v>234</v>
      </c>
      <c r="D209" s="145" t="s">
        <v>135</v>
      </c>
      <c r="E209" s="146" t="s">
        <v>339</v>
      </c>
      <c r="F209" s="147" t="s">
        <v>340</v>
      </c>
      <c r="G209" s="148" t="s">
        <v>181</v>
      </c>
      <c r="H209" s="149">
        <v>425.625</v>
      </c>
      <c r="I209" s="150"/>
      <c r="J209" s="151">
        <f>ROUND(I209*H209,2)</f>
        <v>0</v>
      </c>
      <c r="K209" s="147" t="s">
        <v>139</v>
      </c>
      <c r="L209" s="39"/>
      <c r="M209" s="152" t="s">
        <v>28</v>
      </c>
      <c r="N209" s="153" t="s">
        <v>45</v>
      </c>
      <c r="O209" s="64"/>
      <c r="P209" s="154">
        <f>O209*H209</f>
        <v>0</v>
      </c>
      <c r="Q209" s="154">
        <v>0</v>
      </c>
      <c r="R209" s="154">
        <f>Q209*H209</f>
        <v>0</v>
      </c>
      <c r="S209" s="154">
        <v>0</v>
      </c>
      <c r="T209" s="155">
        <f>S209*H209</f>
        <v>0</v>
      </c>
      <c r="U209" s="34"/>
      <c r="V209" s="34"/>
      <c r="W209" s="34"/>
      <c r="X209" s="34"/>
      <c r="Y209" s="34"/>
      <c r="Z209" s="34"/>
      <c r="AA209" s="34"/>
      <c r="AB209" s="34"/>
      <c r="AC209" s="34"/>
      <c r="AD209" s="34"/>
      <c r="AE209" s="34"/>
      <c r="AR209" s="156" t="s">
        <v>140</v>
      </c>
      <c r="AT209" s="156" t="s">
        <v>135</v>
      </c>
      <c r="AU209" s="156" t="s">
        <v>74</v>
      </c>
      <c r="AY209" s="17" t="s">
        <v>141</v>
      </c>
      <c r="BE209" s="157">
        <f>IF(N209="základní",J209,0)</f>
        <v>0</v>
      </c>
      <c r="BF209" s="157">
        <f>IF(N209="snížená",J209,0)</f>
        <v>0</v>
      </c>
      <c r="BG209" s="157">
        <f>IF(N209="zákl. přenesená",J209,0)</f>
        <v>0</v>
      </c>
      <c r="BH209" s="157">
        <f>IF(N209="sníž. přenesená",J209,0)</f>
        <v>0</v>
      </c>
      <c r="BI209" s="157">
        <f>IF(N209="nulová",J209,0)</f>
        <v>0</v>
      </c>
      <c r="BJ209" s="17" t="s">
        <v>82</v>
      </c>
      <c r="BK209" s="157">
        <f>ROUND(I209*H209,2)</f>
        <v>0</v>
      </c>
      <c r="BL209" s="17" t="s">
        <v>140</v>
      </c>
      <c r="BM209" s="156" t="s">
        <v>341</v>
      </c>
    </row>
    <row r="210" spans="1:65" s="11" customFormat="1" ht="11.25">
      <c r="B210" s="169"/>
      <c r="C210" s="170"/>
      <c r="D210" s="160" t="s">
        <v>142</v>
      </c>
      <c r="E210" s="171" t="s">
        <v>28</v>
      </c>
      <c r="F210" s="172" t="s">
        <v>342</v>
      </c>
      <c r="G210" s="170"/>
      <c r="H210" s="173">
        <v>425.625</v>
      </c>
      <c r="I210" s="174"/>
      <c r="J210" s="170"/>
      <c r="K210" s="170"/>
      <c r="L210" s="175"/>
      <c r="M210" s="176"/>
      <c r="N210" s="177"/>
      <c r="O210" s="177"/>
      <c r="P210" s="177"/>
      <c r="Q210" s="177"/>
      <c r="R210" s="177"/>
      <c r="S210" s="177"/>
      <c r="T210" s="178"/>
      <c r="AT210" s="179" t="s">
        <v>142</v>
      </c>
      <c r="AU210" s="179" t="s">
        <v>74</v>
      </c>
      <c r="AV210" s="11" t="s">
        <v>84</v>
      </c>
      <c r="AW210" s="11" t="s">
        <v>35</v>
      </c>
      <c r="AX210" s="11" t="s">
        <v>74</v>
      </c>
      <c r="AY210" s="179" t="s">
        <v>141</v>
      </c>
    </row>
    <row r="211" spans="1:65" s="12" customFormat="1" ht="11.25">
      <c r="B211" s="180"/>
      <c r="C211" s="181"/>
      <c r="D211" s="160" t="s">
        <v>142</v>
      </c>
      <c r="E211" s="182" t="s">
        <v>28</v>
      </c>
      <c r="F211" s="183" t="s">
        <v>145</v>
      </c>
      <c r="G211" s="181"/>
      <c r="H211" s="184">
        <v>425.625</v>
      </c>
      <c r="I211" s="185"/>
      <c r="J211" s="181"/>
      <c r="K211" s="181"/>
      <c r="L211" s="186"/>
      <c r="M211" s="187"/>
      <c r="N211" s="188"/>
      <c r="O211" s="188"/>
      <c r="P211" s="188"/>
      <c r="Q211" s="188"/>
      <c r="R211" s="188"/>
      <c r="S211" s="188"/>
      <c r="T211" s="189"/>
      <c r="AT211" s="190" t="s">
        <v>142</v>
      </c>
      <c r="AU211" s="190" t="s">
        <v>74</v>
      </c>
      <c r="AV211" s="12" t="s">
        <v>140</v>
      </c>
      <c r="AW211" s="12" t="s">
        <v>35</v>
      </c>
      <c r="AX211" s="12" t="s">
        <v>82</v>
      </c>
      <c r="AY211" s="190" t="s">
        <v>141</v>
      </c>
    </row>
    <row r="212" spans="1:65" s="2" customFormat="1" ht="101.25" customHeight="1">
      <c r="A212" s="34"/>
      <c r="B212" s="35"/>
      <c r="C212" s="145" t="s">
        <v>343</v>
      </c>
      <c r="D212" s="145" t="s">
        <v>135</v>
      </c>
      <c r="E212" s="146" t="s">
        <v>344</v>
      </c>
      <c r="F212" s="147" t="s">
        <v>345</v>
      </c>
      <c r="G212" s="148" t="s">
        <v>181</v>
      </c>
      <c r="H212" s="149">
        <v>1516.4</v>
      </c>
      <c r="I212" s="150"/>
      <c r="J212" s="151">
        <f>ROUND(I212*H212,2)</f>
        <v>0</v>
      </c>
      <c r="K212" s="147" t="s">
        <v>139</v>
      </c>
      <c r="L212" s="39"/>
      <c r="M212" s="152" t="s">
        <v>28</v>
      </c>
      <c r="N212" s="153" t="s">
        <v>45</v>
      </c>
      <c r="O212" s="64"/>
      <c r="P212" s="154">
        <f>O212*H212</f>
        <v>0</v>
      </c>
      <c r="Q212" s="154">
        <v>0</v>
      </c>
      <c r="R212" s="154">
        <f>Q212*H212</f>
        <v>0</v>
      </c>
      <c r="S212" s="154">
        <v>0</v>
      </c>
      <c r="T212" s="155">
        <f>S212*H212</f>
        <v>0</v>
      </c>
      <c r="U212" s="34"/>
      <c r="V212" s="34"/>
      <c r="W212" s="34"/>
      <c r="X212" s="34"/>
      <c r="Y212" s="34"/>
      <c r="Z212" s="34"/>
      <c r="AA212" s="34"/>
      <c r="AB212" s="34"/>
      <c r="AC212" s="34"/>
      <c r="AD212" s="34"/>
      <c r="AE212" s="34"/>
      <c r="AR212" s="156" t="s">
        <v>346</v>
      </c>
      <c r="AT212" s="156" t="s">
        <v>135</v>
      </c>
      <c r="AU212" s="156" t="s">
        <v>74</v>
      </c>
      <c r="AY212" s="17" t="s">
        <v>141</v>
      </c>
      <c r="BE212" s="157">
        <f>IF(N212="základní",J212,0)</f>
        <v>0</v>
      </c>
      <c r="BF212" s="157">
        <f>IF(N212="snížená",J212,0)</f>
        <v>0</v>
      </c>
      <c r="BG212" s="157">
        <f>IF(N212="zákl. přenesená",J212,0)</f>
        <v>0</v>
      </c>
      <c r="BH212" s="157">
        <f>IF(N212="sníž. přenesená",J212,0)</f>
        <v>0</v>
      </c>
      <c r="BI212" s="157">
        <f>IF(N212="nulová",J212,0)</f>
        <v>0</v>
      </c>
      <c r="BJ212" s="17" t="s">
        <v>82</v>
      </c>
      <c r="BK212" s="157">
        <f>ROUND(I212*H212,2)</f>
        <v>0</v>
      </c>
      <c r="BL212" s="17" t="s">
        <v>346</v>
      </c>
      <c r="BM212" s="156" t="s">
        <v>347</v>
      </c>
    </row>
    <row r="213" spans="1:65" s="11" customFormat="1" ht="11.25">
      <c r="B213" s="169"/>
      <c r="C213" s="170"/>
      <c r="D213" s="160" t="s">
        <v>142</v>
      </c>
      <c r="E213" s="171" t="s">
        <v>28</v>
      </c>
      <c r="F213" s="172" t="s">
        <v>348</v>
      </c>
      <c r="G213" s="170"/>
      <c r="H213" s="173">
        <v>1516.4</v>
      </c>
      <c r="I213" s="174"/>
      <c r="J213" s="170"/>
      <c r="K213" s="170"/>
      <c r="L213" s="175"/>
      <c r="M213" s="176"/>
      <c r="N213" s="177"/>
      <c r="O213" s="177"/>
      <c r="P213" s="177"/>
      <c r="Q213" s="177"/>
      <c r="R213" s="177"/>
      <c r="S213" s="177"/>
      <c r="T213" s="178"/>
      <c r="AT213" s="179" t="s">
        <v>142</v>
      </c>
      <c r="AU213" s="179" t="s">
        <v>74</v>
      </c>
      <c r="AV213" s="11" t="s">
        <v>84</v>
      </c>
      <c r="AW213" s="11" t="s">
        <v>35</v>
      </c>
      <c r="AX213" s="11" t="s">
        <v>82</v>
      </c>
      <c r="AY213" s="179" t="s">
        <v>141</v>
      </c>
    </row>
    <row r="214" spans="1:65" s="2" customFormat="1" ht="100.5" customHeight="1">
      <c r="A214" s="34"/>
      <c r="B214" s="35"/>
      <c r="C214" s="145" t="s">
        <v>238</v>
      </c>
      <c r="D214" s="145" t="s">
        <v>135</v>
      </c>
      <c r="E214" s="146" t="s">
        <v>349</v>
      </c>
      <c r="F214" s="147" t="s">
        <v>350</v>
      </c>
      <c r="G214" s="148" t="s">
        <v>181</v>
      </c>
      <c r="H214" s="149">
        <v>3.28</v>
      </c>
      <c r="I214" s="150"/>
      <c r="J214" s="151">
        <f>ROUND(I214*H214,2)</f>
        <v>0</v>
      </c>
      <c r="K214" s="147" t="s">
        <v>139</v>
      </c>
      <c r="L214" s="39"/>
      <c r="M214" s="152" t="s">
        <v>28</v>
      </c>
      <c r="N214" s="153" t="s">
        <v>45</v>
      </c>
      <c r="O214" s="64"/>
      <c r="P214" s="154">
        <f>O214*H214</f>
        <v>0</v>
      </c>
      <c r="Q214" s="154">
        <v>0</v>
      </c>
      <c r="R214" s="154">
        <f>Q214*H214</f>
        <v>0</v>
      </c>
      <c r="S214" s="154">
        <v>0</v>
      </c>
      <c r="T214" s="155">
        <f>S214*H214</f>
        <v>0</v>
      </c>
      <c r="U214" s="34"/>
      <c r="V214" s="34"/>
      <c r="W214" s="34"/>
      <c r="X214" s="34"/>
      <c r="Y214" s="34"/>
      <c r="Z214" s="34"/>
      <c r="AA214" s="34"/>
      <c r="AB214" s="34"/>
      <c r="AC214" s="34"/>
      <c r="AD214" s="34"/>
      <c r="AE214" s="34"/>
      <c r="AR214" s="156" t="s">
        <v>140</v>
      </c>
      <c r="AT214" s="156" t="s">
        <v>135</v>
      </c>
      <c r="AU214" s="156" t="s">
        <v>74</v>
      </c>
      <c r="AY214" s="17" t="s">
        <v>141</v>
      </c>
      <c r="BE214" s="157">
        <f>IF(N214="základní",J214,0)</f>
        <v>0</v>
      </c>
      <c r="BF214" s="157">
        <f>IF(N214="snížená",J214,0)</f>
        <v>0</v>
      </c>
      <c r="BG214" s="157">
        <f>IF(N214="zákl. přenesená",J214,0)</f>
        <v>0</v>
      </c>
      <c r="BH214" s="157">
        <f>IF(N214="sníž. přenesená",J214,0)</f>
        <v>0</v>
      </c>
      <c r="BI214" s="157">
        <f>IF(N214="nulová",J214,0)</f>
        <v>0</v>
      </c>
      <c r="BJ214" s="17" t="s">
        <v>82</v>
      </c>
      <c r="BK214" s="157">
        <f>ROUND(I214*H214,2)</f>
        <v>0</v>
      </c>
      <c r="BL214" s="17" t="s">
        <v>140</v>
      </c>
      <c r="BM214" s="156" t="s">
        <v>351</v>
      </c>
    </row>
    <row r="215" spans="1:65" s="11" customFormat="1" ht="11.25">
      <c r="B215" s="169"/>
      <c r="C215" s="170"/>
      <c r="D215" s="160" t="s">
        <v>142</v>
      </c>
      <c r="E215" s="171" t="s">
        <v>28</v>
      </c>
      <c r="F215" s="172" t="s">
        <v>352</v>
      </c>
      <c r="G215" s="170"/>
      <c r="H215" s="173">
        <v>3.28</v>
      </c>
      <c r="I215" s="174"/>
      <c r="J215" s="170"/>
      <c r="K215" s="170"/>
      <c r="L215" s="175"/>
      <c r="M215" s="176"/>
      <c r="N215" s="177"/>
      <c r="O215" s="177"/>
      <c r="P215" s="177"/>
      <c r="Q215" s="177"/>
      <c r="R215" s="177"/>
      <c r="S215" s="177"/>
      <c r="T215" s="178"/>
      <c r="AT215" s="179" t="s">
        <v>142</v>
      </c>
      <c r="AU215" s="179" t="s">
        <v>74</v>
      </c>
      <c r="AV215" s="11" t="s">
        <v>84</v>
      </c>
      <c r="AW215" s="11" t="s">
        <v>35</v>
      </c>
      <c r="AX215" s="11" t="s">
        <v>74</v>
      </c>
      <c r="AY215" s="179" t="s">
        <v>141</v>
      </c>
    </row>
    <row r="216" spans="1:65" s="12" customFormat="1" ht="11.25">
      <c r="B216" s="180"/>
      <c r="C216" s="181"/>
      <c r="D216" s="160" t="s">
        <v>142</v>
      </c>
      <c r="E216" s="182" t="s">
        <v>28</v>
      </c>
      <c r="F216" s="183" t="s">
        <v>145</v>
      </c>
      <c r="G216" s="181"/>
      <c r="H216" s="184">
        <v>3.28</v>
      </c>
      <c r="I216" s="185"/>
      <c r="J216" s="181"/>
      <c r="K216" s="181"/>
      <c r="L216" s="186"/>
      <c r="M216" s="187"/>
      <c r="N216" s="188"/>
      <c r="O216" s="188"/>
      <c r="P216" s="188"/>
      <c r="Q216" s="188"/>
      <c r="R216" s="188"/>
      <c r="S216" s="188"/>
      <c r="T216" s="189"/>
      <c r="AT216" s="190" t="s">
        <v>142</v>
      </c>
      <c r="AU216" s="190" t="s">
        <v>74</v>
      </c>
      <c r="AV216" s="12" t="s">
        <v>140</v>
      </c>
      <c r="AW216" s="12" t="s">
        <v>35</v>
      </c>
      <c r="AX216" s="12" t="s">
        <v>82</v>
      </c>
      <c r="AY216" s="190" t="s">
        <v>141</v>
      </c>
    </row>
    <row r="217" spans="1:65" s="2" customFormat="1" ht="90" customHeight="1">
      <c r="A217" s="34"/>
      <c r="B217" s="35"/>
      <c r="C217" s="145" t="s">
        <v>353</v>
      </c>
      <c r="D217" s="145" t="s">
        <v>135</v>
      </c>
      <c r="E217" s="146" t="s">
        <v>354</v>
      </c>
      <c r="F217" s="147" t="s">
        <v>355</v>
      </c>
      <c r="G217" s="148" t="s">
        <v>181</v>
      </c>
      <c r="H217" s="149">
        <v>1.881</v>
      </c>
      <c r="I217" s="150"/>
      <c r="J217" s="151">
        <f>ROUND(I217*H217,2)</f>
        <v>0</v>
      </c>
      <c r="K217" s="147" t="s">
        <v>139</v>
      </c>
      <c r="L217" s="39"/>
      <c r="M217" s="152" t="s">
        <v>28</v>
      </c>
      <c r="N217" s="153" t="s">
        <v>45</v>
      </c>
      <c r="O217" s="64"/>
      <c r="P217" s="154">
        <f>O217*H217</f>
        <v>0</v>
      </c>
      <c r="Q217" s="154">
        <v>0</v>
      </c>
      <c r="R217" s="154">
        <f>Q217*H217</f>
        <v>0</v>
      </c>
      <c r="S217" s="154">
        <v>0</v>
      </c>
      <c r="T217" s="155">
        <f>S217*H217</f>
        <v>0</v>
      </c>
      <c r="U217" s="34"/>
      <c r="V217" s="34"/>
      <c r="W217" s="34"/>
      <c r="X217" s="34"/>
      <c r="Y217" s="34"/>
      <c r="Z217" s="34"/>
      <c r="AA217" s="34"/>
      <c r="AB217" s="34"/>
      <c r="AC217" s="34"/>
      <c r="AD217" s="34"/>
      <c r="AE217" s="34"/>
      <c r="AR217" s="156" t="s">
        <v>140</v>
      </c>
      <c r="AT217" s="156" t="s">
        <v>135</v>
      </c>
      <c r="AU217" s="156" t="s">
        <v>74</v>
      </c>
      <c r="AY217" s="17" t="s">
        <v>141</v>
      </c>
      <c r="BE217" s="157">
        <f>IF(N217="základní",J217,0)</f>
        <v>0</v>
      </c>
      <c r="BF217" s="157">
        <f>IF(N217="snížená",J217,0)</f>
        <v>0</v>
      </c>
      <c r="BG217" s="157">
        <f>IF(N217="zákl. přenesená",J217,0)</f>
        <v>0</v>
      </c>
      <c r="BH217" s="157">
        <f>IF(N217="sníž. přenesená",J217,0)</f>
        <v>0</v>
      </c>
      <c r="BI217" s="157">
        <f>IF(N217="nulová",J217,0)</f>
        <v>0</v>
      </c>
      <c r="BJ217" s="17" t="s">
        <v>82</v>
      </c>
      <c r="BK217" s="157">
        <f>ROUND(I217*H217,2)</f>
        <v>0</v>
      </c>
      <c r="BL217" s="17" t="s">
        <v>140</v>
      </c>
      <c r="BM217" s="156" t="s">
        <v>356</v>
      </c>
    </row>
    <row r="218" spans="1:65" s="11" customFormat="1" ht="11.25">
      <c r="B218" s="169"/>
      <c r="C218" s="170"/>
      <c r="D218" s="160" t="s">
        <v>142</v>
      </c>
      <c r="E218" s="171" t="s">
        <v>28</v>
      </c>
      <c r="F218" s="172" t="s">
        <v>357</v>
      </c>
      <c r="G218" s="170"/>
      <c r="H218" s="173">
        <v>1.881</v>
      </c>
      <c r="I218" s="174"/>
      <c r="J218" s="170"/>
      <c r="K218" s="170"/>
      <c r="L218" s="175"/>
      <c r="M218" s="176"/>
      <c r="N218" s="177"/>
      <c r="O218" s="177"/>
      <c r="P218" s="177"/>
      <c r="Q218" s="177"/>
      <c r="R218" s="177"/>
      <c r="S218" s="177"/>
      <c r="T218" s="178"/>
      <c r="AT218" s="179" t="s">
        <v>142</v>
      </c>
      <c r="AU218" s="179" t="s">
        <v>74</v>
      </c>
      <c r="AV218" s="11" t="s">
        <v>84</v>
      </c>
      <c r="AW218" s="11" t="s">
        <v>35</v>
      </c>
      <c r="AX218" s="11" t="s">
        <v>74</v>
      </c>
      <c r="AY218" s="179" t="s">
        <v>141</v>
      </c>
    </row>
    <row r="219" spans="1:65" s="12" customFormat="1" ht="11.25">
      <c r="B219" s="180"/>
      <c r="C219" s="181"/>
      <c r="D219" s="160" t="s">
        <v>142</v>
      </c>
      <c r="E219" s="182" t="s">
        <v>28</v>
      </c>
      <c r="F219" s="183" t="s">
        <v>145</v>
      </c>
      <c r="G219" s="181"/>
      <c r="H219" s="184">
        <v>1.881</v>
      </c>
      <c r="I219" s="185"/>
      <c r="J219" s="181"/>
      <c r="K219" s="181"/>
      <c r="L219" s="186"/>
      <c r="M219" s="187"/>
      <c r="N219" s="188"/>
      <c r="O219" s="188"/>
      <c r="P219" s="188"/>
      <c r="Q219" s="188"/>
      <c r="R219" s="188"/>
      <c r="S219" s="188"/>
      <c r="T219" s="189"/>
      <c r="AT219" s="190" t="s">
        <v>142</v>
      </c>
      <c r="AU219" s="190" t="s">
        <v>74</v>
      </c>
      <c r="AV219" s="12" t="s">
        <v>140</v>
      </c>
      <c r="AW219" s="12" t="s">
        <v>35</v>
      </c>
      <c r="AX219" s="12" t="s">
        <v>82</v>
      </c>
      <c r="AY219" s="190" t="s">
        <v>141</v>
      </c>
    </row>
    <row r="220" spans="1:65" s="2" customFormat="1" ht="90" customHeight="1">
      <c r="A220" s="34"/>
      <c r="B220" s="35"/>
      <c r="C220" s="145" t="s">
        <v>242</v>
      </c>
      <c r="D220" s="145" t="s">
        <v>135</v>
      </c>
      <c r="E220" s="146" t="s">
        <v>358</v>
      </c>
      <c r="F220" s="147" t="s">
        <v>359</v>
      </c>
      <c r="G220" s="148" t="s">
        <v>181</v>
      </c>
      <c r="H220" s="149">
        <v>12.332000000000001</v>
      </c>
      <c r="I220" s="150"/>
      <c r="J220" s="151">
        <f>ROUND(I220*H220,2)</f>
        <v>0</v>
      </c>
      <c r="K220" s="147" t="s">
        <v>139</v>
      </c>
      <c r="L220" s="39"/>
      <c r="M220" s="152" t="s">
        <v>28</v>
      </c>
      <c r="N220" s="153" t="s">
        <v>45</v>
      </c>
      <c r="O220" s="64"/>
      <c r="P220" s="154">
        <f>O220*H220</f>
        <v>0</v>
      </c>
      <c r="Q220" s="154">
        <v>0</v>
      </c>
      <c r="R220" s="154">
        <f>Q220*H220</f>
        <v>0</v>
      </c>
      <c r="S220" s="154">
        <v>0</v>
      </c>
      <c r="T220" s="155">
        <f>S220*H220</f>
        <v>0</v>
      </c>
      <c r="U220" s="34"/>
      <c r="V220" s="34"/>
      <c r="W220" s="34"/>
      <c r="X220" s="34"/>
      <c r="Y220" s="34"/>
      <c r="Z220" s="34"/>
      <c r="AA220" s="34"/>
      <c r="AB220" s="34"/>
      <c r="AC220" s="34"/>
      <c r="AD220" s="34"/>
      <c r="AE220" s="34"/>
      <c r="AR220" s="156" t="s">
        <v>140</v>
      </c>
      <c r="AT220" s="156" t="s">
        <v>135</v>
      </c>
      <c r="AU220" s="156" t="s">
        <v>74</v>
      </c>
      <c r="AY220" s="17" t="s">
        <v>141</v>
      </c>
      <c r="BE220" s="157">
        <f>IF(N220="základní",J220,0)</f>
        <v>0</v>
      </c>
      <c r="BF220" s="157">
        <f>IF(N220="snížená",J220,0)</f>
        <v>0</v>
      </c>
      <c r="BG220" s="157">
        <f>IF(N220="zákl. přenesená",J220,0)</f>
        <v>0</v>
      </c>
      <c r="BH220" s="157">
        <f>IF(N220="sníž. přenesená",J220,0)</f>
        <v>0</v>
      </c>
      <c r="BI220" s="157">
        <f>IF(N220="nulová",J220,0)</f>
        <v>0</v>
      </c>
      <c r="BJ220" s="17" t="s">
        <v>82</v>
      </c>
      <c r="BK220" s="157">
        <f>ROUND(I220*H220,2)</f>
        <v>0</v>
      </c>
      <c r="BL220" s="17" t="s">
        <v>140</v>
      </c>
      <c r="BM220" s="156" t="s">
        <v>360</v>
      </c>
    </row>
    <row r="221" spans="1:65" s="10" customFormat="1" ht="11.25">
      <c r="B221" s="158"/>
      <c r="C221" s="159"/>
      <c r="D221" s="160" t="s">
        <v>142</v>
      </c>
      <c r="E221" s="161" t="s">
        <v>28</v>
      </c>
      <c r="F221" s="162" t="s">
        <v>361</v>
      </c>
      <c r="G221" s="159"/>
      <c r="H221" s="161" t="s">
        <v>28</v>
      </c>
      <c r="I221" s="163"/>
      <c r="J221" s="159"/>
      <c r="K221" s="159"/>
      <c r="L221" s="164"/>
      <c r="M221" s="165"/>
      <c r="N221" s="166"/>
      <c r="O221" s="166"/>
      <c r="P221" s="166"/>
      <c r="Q221" s="166"/>
      <c r="R221" s="166"/>
      <c r="S221" s="166"/>
      <c r="T221" s="167"/>
      <c r="AT221" s="168" t="s">
        <v>142</v>
      </c>
      <c r="AU221" s="168" t="s">
        <v>74</v>
      </c>
      <c r="AV221" s="10" t="s">
        <v>82</v>
      </c>
      <c r="AW221" s="10" t="s">
        <v>35</v>
      </c>
      <c r="AX221" s="10" t="s">
        <v>74</v>
      </c>
      <c r="AY221" s="168" t="s">
        <v>141</v>
      </c>
    </row>
    <row r="222" spans="1:65" s="11" customFormat="1" ht="22.5">
      <c r="B222" s="169"/>
      <c r="C222" s="170"/>
      <c r="D222" s="160" t="s">
        <v>142</v>
      </c>
      <c r="E222" s="171" t="s">
        <v>28</v>
      </c>
      <c r="F222" s="172" t="s">
        <v>331</v>
      </c>
      <c r="G222" s="170"/>
      <c r="H222" s="173">
        <v>12.332000000000001</v>
      </c>
      <c r="I222" s="174"/>
      <c r="J222" s="170"/>
      <c r="K222" s="170"/>
      <c r="L222" s="175"/>
      <c r="M222" s="176"/>
      <c r="N222" s="177"/>
      <c r="O222" s="177"/>
      <c r="P222" s="177"/>
      <c r="Q222" s="177"/>
      <c r="R222" s="177"/>
      <c r="S222" s="177"/>
      <c r="T222" s="178"/>
      <c r="AT222" s="179" t="s">
        <v>142</v>
      </c>
      <c r="AU222" s="179" t="s">
        <v>74</v>
      </c>
      <c r="AV222" s="11" t="s">
        <v>84</v>
      </c>
      <c r="AW222" s="11" t="s">
        <v>35</v>
      </c>
      <c r="AX222" s="11" t="s">
        <v>74</v>
      </c>
      <c r="AY222" s="179" t="s">
        <v>141</v>
      </c>
    </row>
    <row r="223" spans="1:65" s="12" customFormat="1" ht="11.25">
      <c r="B223" s="180"/>
      <c r="C223" s="181"/>
      <c r="D223" s="160" t="s">
        <v>142</v>
      </c>
      <c r="E223" s="182" t="s">
        <v>28</v>
      </c>
      <c r="F223" s="183" t="s">
        <v>145</v>
      </c>
      <c r="G223" s="181"/>
      <c r="H223" s="184">
        <v>12.332000000000001</v>
      </c>
      <c r="I223" s="185"/>
      <c r="J223" s="181"/>
      <c r="K223" s="181"/>
      <c r="L223" s="186"/>
      <c r="M223" s="187"/>
      <c r="N223" s="188"/>
      <c r="O223" s="188"/>
      <c r="P223" s="188"/>
      <c r="Q223" s="188"/>
      <c r="R223" s="188"/>
      <c r="S223" s="188"/>
      <c r="T223" s="189"/>
      <c r="AT223" s="190" t="s">
        <v>142</v>
      </c>
      <c r="AU223" s="190" t="s">
        <v>74</v>
      </c>
      <c r="AV223" s="12" t="s">
        <v>140</v>
      </c>
      <c r="AW223" s="12" t="s">
        <v>35</v>
      </c>
      <c r="AX223" s="12" t="s">
        <v>82</v>
      </c>
      <c r="AY223" s="190" t="s">
        <v>141</v>
      </c>
    </row>
    <row r="224" spans="1:65" s="2" customFormat="1" ht="114.95" customHeight="1">
      <c r="A224" s="34"/>
      <c r="B224" s="35"/>
      <c r="C224" s="145" t="s">
        <v>362</v>
      </c>
      <c r="D224" s="145" t="s">
        <v>135</v>
      </c>
      <c r="E224" s="146" t="s">
        <v>363</v>
      </c>
      <c r="F224" s="147" t="s">
        <v>364</v>
      </c>
      <c r="G224" s="148" t="s">
        <v>181</v>
      </c>
      <c r="H224" s="149">
        <v>4.2480000000000002</v>
      </c>
      <c r="I224" s="150"/>
      <c r="J224" s="151">
        <f>ROUND(I224*H224,2)</f>
        <v>0</v>
      </c>
      <c r="K224" s="147" t="s">
        <v>139</v>
      </c>
      <c r="L224" s="39"/>
      <c r="M224" s="152" t="s">
        <v>28</v>
      </c>
      <c r="N224" s="153" t="s">
        <v>45</v>
      </c>
      <c r="O224" s="64"/>
      <c r="P224" s="154">
        <f>O224*H224</f>
        <v>0</v>
      </c>
      <c r="Q224" s="154">
        <v>0</v>
      </c>
      <c r="R224" s="154">
        <f>Q224*H224</f>
        <v>0</v>
      </c>
      <c r="S224" s="154">
        <v>0</v>
      </c>
      <c r="T224" s="155">
        <f>S224*H224</f>
        <v>0</v>
      </c>
      <c r="U224" s="34"/>
      <c r="V224" s="34"/>
      <c r="W224" s="34"/>
      <c r="X224" s="34"/>
      <c r="Y224" s="34"/>
      <c r="Z224" s="34"/>
      <c r="AA224" s="34"/>
      <c r="AB224" s="34"/>
      <c r="AC224" s="34"/>
      <c r="AD224" s="34"/>
      <c r="AE224" s="34"/>
      <c r="AR224" s="156" t="s">
        <v>346</v>
      </c>
      <c r="AT224" s="156" t="s">
        <v>135</v>
      </c>
      <c r="AU224" s="156" t="s">
        <v>74</v>
      </c>
      <c r="AY224" s="17" t="s">
        <v>141</v>
      </c>
      <c r="BE224" s="157">
        <f>IF(N224="základní",J224,0)</f>
        <v>0</v>
      </c>
      <c r="BF224" s="157">
        <f>IF(N224="snížená",J224,0)</f>
        <v>0</v>
      </c>
      <c r="BG224" s="157">
        <f>IF(N224="zákl. přenesená",J224,0)</f>
        <v>0</v>
      </c>
      <c r="BH224" s="157">
        <f>IF(N224="sníž. přenesená",J224,0)</f>
        <v>0</v>
      </c>
      <c r="BI224" s="157">
        <f>IF(N224="nulová",J224,0)</f>
        <v>0</v>
      </c>
      <c r="BJ224" s="17" t="s">
        <v>82</v>
      </c>
      <c r="BK224" s="157">
        <f>ROUND(I224*H224,2)</f>
        <v>0</v>
      </c>
      <c r="BL224" s="17" t="s">
        <v>346</v>
      </c>
      <c r="BM224" s="156" t="s">
        <v>365</v>
      </c>
    </row>
    <row r="225" spans="1:65" s="10" customFormat="1" ht="22.5">
      <c r="B225" s="158"/>
      <c r="C225" s="159"/>
      <c r="D225" s="160" t="s">
        <v>142</v>
      </c>
      <c r="E225" s="161" t="s">
        <v>28</v>
      </c>
      <c r="F225" s="162" t="s">
        <v>366</v>
      </c>
      <c r="G225" s="159"/>
      <c r="H225" s="161" t="s">
        <v>28</v>
      </c>
      <c r="I225" s="163"/>
      <c r="J225" s="159"/>
      <c r="K225" s="159"/>
      <c r="L225" s="164"/>
      <c r="M225" s="165"/>
      <c r="N225" s="166"/>
      <c r="O225" s="166"/>
      <c r="P225" s="166"/>
      <c r="Q225" s="166"/>
      <c r="R225" s="166"/>
      <c r="S225" s="166"/>
      <c r="T225" s="167"/>
      <c r="AT225" s="168" t="s">
        <v>142</v>
      </c>
      <c r="AU225" s="168" t="s">
        <v>74</v>
      </c>
      <c r="AV225" s="10" t="s">
        <v>82</v>
      </c>
      <c r="AW225" s="10" t="s">
        <v>35</v>
      </c>
      <c r="AX225" s="10" t="s">
        <v>74</v>
      </c>
      <c r="AY225" s="168" t="s">
        <v>141</v>
      </c>
    </row>
    <row r="226" spans="1:65" s="11" customFormat="1" ht="11.25">
      <c r="B226" s="169"/>
      <c r="C226" s="170"/>
      <c r="D226" s="160" t="s">
        <v>142</v>
      </c>
      <c r="E226" s="171" t="s">
        <v>28</v>
      </c>
      <c r="F226" s="172" t="s">
        <v>367</v>
      </c>
      <c r="G226" s="170"/>
      <c r="H226" s="173">
        <v>4.2480000000000002</v>
      </c>
      <c r="I226" s="174"/>
      <c r="J226" s="170"/>
      <c r="K226" s="170"/>
      <c r="L226" s="175"/>
      <c r="M226" s="176"/>
      <c r="N226" s="177"/>
      <c r="O226" s="177"/>
      <c r="P226" s="177"/>
      <c r="Q226" s="177"/>
      <c r="R226" s="177"/>
      <c r="S226" s="177"/>
      <c r="T226" s="178"/>
      <c r="AT226" s="179" t="s">
        <v>142</v>
      </c>
      <c r="AU226" s="179" t="s">
        <v>74</v>
      </c>
      <c r="AV226" s="11" t="s">
        <v>84</v>
      </c>
      <c r="AW226" s="11" t="s">
        <v>35</v>
      </c>
      <c r="AX226" s="11" t="s">
        <v>74</v>
      </c>
      <c r="AY226" s="179" t="s">
        <v>141</v>
      </c>
    </row>
    <row r="227" spans="1:65" s="12" customFormat="1" ht="11.25">
      <c r="B227" s="180"/>
      <c r="C227" s="181"/>
      <c r="D227" s="160" t="s">
        <v>142</v>
      </c>
      <c r="E227" s="182" t="s">
        <v>28</v>
      </c>
      <c r="F227" s="183" t="s">
        <v>145</v>
      </c>
      <c r="G227" s="181"/>
      <c r="H227" s="184">
        <v>4.2480000000000002</v>
      </c>
      <c r="I227" s="185"/>
      <c r="J227" s="181"/>
      <c r="K227" s="181"/>
      <c r="L227" s="186"/>
      <c r="M227" s="187"/>
      <c r="N227" s="188"/>
      <c r="O227" s="188"/>
      <c r="P227" s="188"/>
      <c r="Q227" s="188"/>
      <c r="R227" s="188"/>
      <c r="S227" s="188"/>
      <c r="T227" s="189"/>
      <c r="AT227" s="190" t="s">
        <v>142</v>
      </c>
      <c r="AU227" s="190" t="s">
        <v>74</v>
      </c>
      <c r="AV227" s="12" t="s">
        <v>140</v>
      </c>
      <c r="AW227" s="12" t="s">
        <v>35</v>
      </c>
      <c r="AX227" s="12" t="s">
        <v>82</v>
      </c>
      <c r="AY227" s="190" t="s">
        <v>141</v>
      </c>
    </row>
    <row r="228" spans="1:65" s="2" customFormat="1" ht="167.1" customHeight="1">
      <c r="A228" s="34"/>
      <c r="B228" s="35"/>
      <c r="C228" s="145" t="s">
        <v>245</v>
      </c>
      <c r="D228" s="145" t="s">
        <v>135</v>
      </c>
      <c r="E228" s="146" t="s">
        <v>368</v>
      </c>
      <c r="F228" s="147" t="s">
        <v>369</v>
      </c>
      <c r="G228" s="148" t="s">
        <v>181</v>
      </c>
      <c r="H228" s="149">
        <v>1254.204</v>
      </c>
      <c r="I228" s="150"/>
      <c r="J228" s="151">
        <f>ROUND(I228*H228,2)</f>
        <v>0</v>
      </c>
      <c r="K228" s="147" t="s">
        <v>139</v>
      </c>
      <c r="L228" s="39"/>
      <c r="M228" s="152" t="s">
        <v>28</v>
      </c>
      <c r="N228" s="153" t="s">
        <v>45</v>
      </c>
      <c r="O228" s="64"/>
      <c r="P228" s="154">
        <f>O228*H228</f>
        <v>0</v>
      </c>
      <c r="Q228" s="154">
        <v>0</v>
      </c>
      <c r="R228" s="154">
        <f>Q228*H228</f>
        <v>0</v>
      </c>
      <c r="S228" s="154">
        <v>0</v>
      </c>
      <c r="T228" s="155">
        <f>S228*H228</f>
        <v>0</v>
      </c>
      <c r="U228" s="34"/>
      <c r="V228" s="34"/>
      <c r="W228" s="34"/>
      <c r="X228" s="34"/>
      <c r="Y228" s="34"/>
      <c r="Z228" s="34"/>
      <c r="AA228" s="34"/>
      <c r="AB228" s="34"/>
      <c r="AC228" s="34"/>
      <c r="AD228" s="34"/>
      <c r="AE228" s="34"/>
      <c r="AR228" s="156" t="s">
        <v>346</v>
      </c>
      <c r="AT228" s="156" t="s">
        <v>135</v>
      </c>
      <c r="AU228" s="156" t="s">
        <v>74</v>
      </c>
      <c r="AY228" s="17" t="s">
        <v>141</v>
      </c>
      <c r="BE228" s="157">
        <f>IF(N228="základní",J228,0)</f>
        <v>0</v>
      </c>
      <c r="BF228" s="157">
        <f>IF(N228="snížená",J228,0)</f>
        <v>0</v>
      </c>
      <c r="BG228" s="157">
        <f>IF(N228="zákl. přenesená",J228,0)</f>
        <v>0</v>
      </c>
      <c r="BH228" s="157">
        <f>IF(N228="sníž. přenesená",J228,0)</f>
        <v>0</v>
      </c>
      <c r="BI228" s="157">
        <f>IF(N228="nulová",J228,0)</f>
        <v>0</v>
      </c>
      <c r="BJ228" s="17" t="s">
        <v>82</v>
      </c>
      <c r="BK228" s="157">
        <f>ROUND(I228*H228,2)</f>
        <v>0</v>
      </c>
      <c r="BL228" s="17" t="s">
        <v>346</v>
      </c>
      <c r="BM228" s="156" t="s">
        <v>370</v>
      </c>
    </row>
    <row r="229" spans="1:65" s="11" customFormat="1" ht="11.25">
      <c r="B229" s="169"/>
      <c r="C229" s="170"/>
      <c r="D229" s="160" t="s">
        <v>142</v>
      </c>
      <c r="E229" s="171" t="s">
        <v>28</v>
      </c>
      <c r="F229" s="172" t="s">
        <v>371</v>
      </c>
      <c r="G229" s="170"/>
      <c r="H229" s="173">
        <v>1254.204</v>
      </c>
      <c r="I229" s="174"/>
      <c r="J229" s="170"/>
      <c r="K229" s="170"/>
      <c r="L229" s="175"/>
      <c r="M229" s="176"/>
      <c r="N229" s="177"/>
      <c r="O229" s="177"/>
      <c r="P229" s="177"/>
      <c r="Q229" s="177"/>
      <c r="R229" s="177"/>
      <c r="S229" s="177"/>
      <c r="T229" s="178"/>
      <c r="AT229" s="179" t="s">
        <v>142</v>
      </c>
      <c r="AU229" s="179" t="s">
        <v>74</v>
      </c>
      <c r="AV229" s="11" t="s">
        <v>84</v>
      </c>
      <c r="AW229" s="11" t="s">
        <v>35</v>
      </c>
      <c r="AX229" s="11" t="s">
        <v>82</v>
      </c>
      <c r="AY229" s="179" t="s">
        <v>141</v>
      </c>
    </row>
    <row r="230" spans="1:65" s="2" customFormat="1" ht="167.1" customHeight="1">
      <c r="A230" s="34"/>
      <c r="B230" s="35"/>
      <c r="C230" s="145" t="s">
        <v>372</v>
      </c>
      <c r="D230" s="145" t="s">
        <v>135</v>
      </c>
      <c r="E230" s="146" t="s">
        <v>373</v>
      </c>
      <c r="F230" s="147" t="s">
        <v>374</v>
      </c>
      <c r="G230" s="148" t="s">
        <v>181</v>
      </c>
      <c r="H230" s="149">
        <v>237.072</v>
      </c>
      <c r="I230" s="150"/>
      <c r="J230" s="151">
        <f>ROUND(I230*H230,2)</f>
        <v>0</v>
      </c>
      <c r="K230" s="147" t="s">
        <v>139</v>
      </c>
      <c r="L230" s="39"/>
      <c r="M230" s="152" t="s">
        <v>28</v>
      </c>
      <c r="N230" s="153" t="s">
        <v>45</v>
      </c>
      <c r="O230" s="64"/>
      <c r="P230" s="154">
        <f>O230*H230</f>
        <v>0</v>
      </c>
      <c r="Q230" s="154">
        <v>0</v>
      </c>
      <c r="R230" s="154">
        <f>Q230*H230</f>
        <v>0</v>
      </c>
      <c r="S230" s="154">
        <v>0</v>
      </c>
      <c r="T230" s="155">
        <f>S230*H230</f>
        <v>0</v>
      </c>
      <c r="U230" s="34"/>
      <c r="V230" s="34"/>
      <c r="W230" s="34"/>
      <c r="X230" s="34"/>
      <c r="Y230" s="34"/>
      <c r="Z230" s="34"/>
      <c r="AA230" s="34"/>
      <c r="AB230" s="34"/>
      <c r="AC230" s="34"/>
      <c r="AD230" s="34"/>
      <c r="AE230" s="34"/>
      <c r="AR230" s="156" t="s">
        <v>346</v>
      </c>
      <c r="AT230" s="156" t="s">
        <v>135</v>
      </c>
      <c r="AU230" s="156" t="s">
        <v>74</v>
      </c>
      <c r="AY230" s="17" t="s">
        <v>141</v>
      </c>
      <c r="BE230" s="157">
        <f>IF(N230="základní",J230,0)</f>
        <v>0</v>
      </c>
      <c r="BF230" s="157">
        <f>IF(N230="snížená",J230,0)</f>
        <v>0</v>
      </c>
      <c r="BG230" s="157">
        <f>IF(N230="zákl. přenesená",J230,0)</f>
        <v>0</v>
      </c>
      <c r="BH230" s="157">
        <f>IF(N230="sníž. přenesená",J230,0)</f>
        <v>0</v>
      </c>
      <c r="BI230" s="157">
        <f>IF(N230="nulová",J230,0)</f>
        <v>0</v>
      </c>
      <c r="BJ230" s="17" t="s">
        <v>82</v>
      </c>
      <c r="BK230" s="157">
        <f>ROUND(I230*H230,2)</f>
        <v>0</v>
      </c>
      <c r="BL230" s="17" t="s">
        <v>346</v>
      </c>
      <c r="BM230" s="156" t="s">
        <v>375</v>
      </c>
    </row>
    <row r="231" spans="1:65" s="11" customFormat="1" ht="11.25">
      <c r="B231" s="169"/>
      <c r="C231" s="170"/>
      <c r="D231" s="160" t="s">
        <v>142</v>
      </c>
      <c r="E231" s="171" t="s">
        <v>28</v>
      </c>
      <c r="F231" s="172" t="s">
        <v>376</v>
      </c>
      <c r="G231" s="170"/>
      <c r="H231" s="173">
        <v>237.072</v>
      </c>
      <c r="I231" s="174"/>
      <c r="J231" s="170"/>
      <c r="K231" s="170"/>
      <c r="L231" s="175"/>
      <c r="M231" s="201"/>
      <c r="N231" s="202"/>
      <c r="O231" s="202"/>
      <c r="P231" s="202"/>
      <c r="Q231" s="202"/>
      <c r="R231" s="202"/>
      <c r="S231" s="202"/>
      <c r="T231" s="203"/>
      <c r="AT231" s="179" t="s">
        <v>142</v>
      </c>
      <c r="AU231" s="179" t="s">
        <v>74</v>
      </c>
      <c r="AV231" s="11" t="s">
        <v>84</v>
      </c>
      <c r="AW231" s="11" t="s">
        <v>35</v>
      </c>
      <c r="AX231" s="11" t="s">
        <v>82</v>
      </c>
      <c r="AY231" s="179" t="s">
        <v>141</v>
      </c>
    </row>
    <row r="232" spans="1:65" s="2" customFormat="1" ht="6.95" customHeight="1">
      <c r="A232" s="34"/>
      <c r="B232" s="47"/>
      <c r="C232" s="48"/>
      <c r="D232" s="48"/>
      <c r="E232" s="48"/>
      <c r="F232" s="48"/>
      <c r="G232" s="48"/>
      <c r="H232" s="48"/>
      <c r="I232" s="48"/>
      <c r="J232" s="48"/>
      <c r="K232" s="48"/>
      <c r="L232" s="39"/>
      <c r="M232" s="34"/>
      <c r="O232" s="34"/>
      <c r="P232" s="34"/>
      <c r="Q232" s="34"/>
      <c r="R232" s="34"/>
      <c r="S232" s="34"/>
      <c r="T232" s="34"/>
      <c r="U232" s="34"/>
      <c r="V232" s="34"/>
      <c r="W232" s="34"/>
      <c r="X232" s="34"/>
      <c r="Y232" s="34"/>
      <c r="Z232" s="34"/>
      <c r="AA232" s="34"/>
      <c r="AB232" s="34"/>
      <c r="AC232" s="34"/>
      <c r="AD232" s="34"/>
      <c r="AE232" s="34"/>
    </row>
  </sheetData>
  <sheetProtection algorithmName="SHA-512" hashValue="f9Ub0Kq6++kJD00TnlNCSEZ4B50RhRQEdXwpgcxGA+mPfJb8eEf27duCUmPsh6w8VuHTlEn8FXG3pbnn9QYOqw==" saltValue="7ehKcvBWA9yplIemdtxNAZwL3sc5ZthS/ovo6ivrip3sDhqjvwoCCKo7nCxUfHq2PFkhTB5fNQ64AhJN9pPFMQ==" spinCount="100000" sheet="1" objects="1" scenarios="1" formatColumns="0" formatRows="0" autoFilter="0"/>
  <autoFilter ref="C78:K231"/>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87</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30" hidden="1" customHeight="1">
      <c r="A9" s="34"/>
      <c r="B9" s="39"/>
      <c r="C9" s="34"/>
      <c r="D9" s="34"/>
      <c r="E9" s="292" t="s">
        <v>377</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ROUND(J82,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ROUND((SUM(BE82:BE101)),  2)</f>
        <v>0</v>
      </c>
      <c r="G33" s="34"/>
      <c r="H33" s="34"/>
      <c r="I33" s="118">
        <v>0.21</v>
      </c>
      <c r="J33" s="117">
        <f>ROUND(((SUM(BE82:BE101))*I33),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ROUND((SUM(BF82:BF101)),  2)</f>
        <v>0</v>
      </c>
      <c r="G34" s="34"/>
      <c r="H34" s="34"/>
      <c r="I34" s="118">
        <v>0.15</v>
      </c>
      <c r="J34" s="117">
        <f>ROUND(((SUM(BF82:BF101))*I34),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ROUND((SUM(BG82:BG101)),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ROUND((SUM(BH82:BH101)),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ROUND((SUM(BI82:BI101)),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30" hidden="1" customHeight="1">
      <c r="A50" s="34"/>
      <c r="B50" s="35"/>
      <c r="C50" s="36"/>
      <c r="D50" s="36"/>
      <c r="E50" s="254" t="str">
        <f>E9</f>
        <v>SO 1.1 - Úprava GPK v předpolí mostů v km 100,174 a 100,468</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J82</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378</v>
      </c>
      <c r="E60" s="207"/>
      <c r="F60" s="207"/>
      <c r="G60" s="207"/>
      <c r="H60" s="207"/>
      <c r="I60" s="207"/>
      <c r="J60" s="208">
        <f>J83</f>
        <v>0</v>
      </c>
      <c r="K60" s="205"/>
      <c r="L60" s="209"/>
    </row>
    <row r="61" spans="1:47" s="14" customFormat="1" ht="19.899999999999999" hidden="1" customHeight="1">
      <c r="B61" s="210"/>
      <c r="C61" s="211"/>
      <c r="D61" s="212" t="s">
        <v>379</v>
      </c>
      <c r="E61" s="213"/>
      <c r="F61" s="213"/>
      <c r="G61" s="213"/>
      <c r="H61" s="213"/>
      <c r="I61" s="213"/>
      <c r="J61" s="214">
        <f>J84</f>
        <v>0</v>
      </c>
      <c r="K61" s="211"/>
      <c r="L61" s="215"/>
    </row>
    <row r="62" spans="1:47" s="13" customFormat="1" ht="24.95" hidden="1" customHeight="1">
      <c r="B62" s="204"/>
      <c r="C62" s="205"/>
      <c r="D62" s="206" t="s">
        <v>380</v>
      </c>
      <c r="E62" s="207"/>
      <c r="F62" s="207"/>
      <c r="G62" s="207"/>
      <c r="H62" s="207"/>
      <c r="I62" s="207"/>
      <c r="J62" s="208">
        <f>J97</f>
        <v>0</v>
      </c>
      <c r="K62" s="205"/>
      <c r="L62" s="209"/>
    </row>
    <row r="63" spans="1:47" s="2" customFormat="1" ht="21.75" hidden="1" customHeight="1">
      <c r="A63" s="34"/>
      <c r="B63" s="35"/>
      <c r="C63" s="36"/>
      <c r="D63" s="36"/>
      <c r="E63" s="36"/>
      <c r="F63" s="36"/>
      <c r="G63" s="36"/>
      <c r="H63" s="36"/>
      <c r="I63" s="36"/>
      <c r="J63" s="36"/>
      <c r="K63" s="36"/>
      <c r="L63" s="106"/>
      <c r="S63" s="34"/>
      <c r="T63" s="34"/>
      <c r="U63" s="34"/>
      <c r="V63" s="34"/>
      <c r="W63" s="34"/>
      <c r="X63" s="34"/>
      <c r="Y63" s="34"/>
      <c r="Z63" s="34"/>
      <c r="AA63" s="34"/>
      <c r="AB63" s="34"/>
      <c r="AC63" s="34"/>
      <c r="AD63" s="34"/>
      <c r="AE63" s="34"/>
    </row>
    <row r="64" spans="1:47" s="2" customFormat="1" ht="6.95" hidden="1" customHeight="1">
      <c r="A64" s="34"/>
      <c r="B64" s="47"/>
      <c r="C64" s="48"/>
      <c r="D64" s="48"/>
      <c r="E64" s="48"/>
      <c r="F64" s="48"/>
      <c r="G64" s="48"/>
      <c r="H64" s="48"/>
      <c r="I64" s="48"/>
      <c r="J64" s="48"/>
      <c r="K64" s="48"/>
      <c r="L64" s="106"/>
      <c r="S64" s="34"/>
      <c r="T64" s="34"/>
      <c r="U64" s="34"/>
      <c r="V64" s="34"/>
      <c r="W64" s="34"/>
      <c r="X64" s="34"/>
      <c r="Y64" s="34"/>
      <c r="Z64" s="34"/>
      <c r="AA64" s="34"/>
      <c r="AB64" s="34"/>
      <c r="AC64" s="34"/>
      <c r="AD64" s="34"/>
      <c r="AE64" s="34"/>
    </row>
    <row r="65" spans="1:31" ht="11.25" hidden="1"/>
    <row r="66" spans="1:31" ht="11.25" hidden="1"/>
    <row r="67" spans="1:31" ht="11.25" hidden="1"/>
    <row r="68" spans="1:31" s="2" customFormat="1" ht="6.95" customHeight="1">
      <c r="A68" s="34"/>
      <c r="B68" s="49"/>
      <c r="C68" s="50"/>
      <c r="D68" s="50"/>
      <c r="E68" s="50"/>
      <c r="F68" s="50"/>
      <c r="G68" s="50"/>
      <c r="H68" s="50"/>
      <c r="I68" s="50"/>
      <c r="J68" s="50"/>
      <c r="K68" s="50"/>
      <c r="L68" s="106"/>
      <c r="S68" s="34"/>
      <c r="T68" s="34"/>
      <c r="U68" s="34"/>
      <c r="V68" s="34"/>
      <c r="W68" s="34"/>
      <c r="X68" s="34"/>
      <c r="Y68" s="34"/>
      <c r="Z68" s="34"/>
      <c r="AA68" s="34"/>
      <c r="AB68" s="34"/>
      <c r="AC68" s="34"/>
      <c r="AD68" s="34"/>
      <c r="AE68" s="34"/>
    </row>
    <row r="69" spans="1:31" s="2" customFormat="1" ht="24.95" customHeight="1">
      <c r="A69" s="34"/>
      <c r="B69" s="35"/>
      <c r="C69" s="23" t="s">
        <v>122</v>
      </c>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6.95" customHeight="1">
      <c r="A70" s="34"/>
      <c r="B70" s="35"/>
      <c r="C70" s="36"/>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2" customHeight="1">
      <c r="A71" s="34"/>
      <c r="B71" s="35"/>
      <c r="C71" s="29" t="s">
        <v>16</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16.5" customHeight="1">
      <c r="A72" s="34"/>
      <c r="B72" s="35"/>
      <c r="C72" s="36"/>
      <c r="D72" s="36"/>
      <c r="E72" s="297" t="str">
        <f>E7</f>
        <v>Oprava trati v úseku Kunčice n. L. - Hostinné</v>
      </c>
      <c r="F72" s="298"/>
      <c r="G72" s="298"/>
      <c r="H72" s="298"/>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116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30" customHeight="1">
      <c r="A74" s="34"/>
      <c r="B74" s="35"/>
      <c r="C74" s="36"/>
      <c r="D74" s="36"/>
      <c r="E74" s="254" t="str">
        <f>E9</f>
        <v>SO 1.1 - Úprava GPK v předpolí mostů v km 100,174 a 100,468</v>
      </c>
      <c r="F74" s="299"/>
      <c r="G74" s="299"/>
      <c r="H74" s="299"/>
      <c r="I74" s="36"/>
      <c r="J74" s="36"/>
      <c r="K74" s="36"/>
      <c r="L74" s="106"/>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22</v>
      </c>
      <c r="D76" s="36"/>
      <c r="E76" s="36"/>
      <c r="F76" s="27" t="str">
        <f>F12</f>
        <v>TÚ Kunčice n. L. - Hostinné</v>
      </c>
      <c r="G76" s="36"/>
      <c r="H76" s="36"/>
      <c r="I76" s="29" t="s">
        <v>24</v>
      </c>
      <c r="J76" s="59" t="str">
        <f>IF(J12="","",J12)</f>
        <v>23. 12. 2022</v>
      </c>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5.2" customHeight="1">
      <c r="A78" s="34"/>
      <c r="B78" s="35"/>
      <c r="C78" s="29" t="s">
        <v>26</v>
      </c>
      <c r="D78" s="36"/>
      <c r="E78" s="36"/>
      <c r="F78" s="27" t="str">
        <f>E15</f>
        <v>Správa železnic, s.o.</v>
      </c>
      <c r="G78" s="36"/>
      <c r="H78" s="36"/>
      <c r="I78" s="29" t="s">
        <v>33</v>
      </c>
      <c r="J78" s="32" t="str">
        <f>E21</f>
        <v xml:space="preserve"> </v>
      </c>
      <c r="K78" s="36"/>
      <c r="L78" s="106"/>
      <c r="S78" s="34"/>
      <c r="T78" s="34"/>
      <c r="U78" s="34"/>
      <c r="V78" s="34"/>
      <c r="W78" s="34"/>
      <c r="X78" s="34"/>
      <c r="Y78" s="34"/>
      <c r="Z78" s="34"/>
      <c r="AA78" s="34"/>
      <c r="AB78" s="34"/>
      <c r="AC78" s="34"/>
      <c r="AD78" s="34"/>
      <c r="AE78" s="34"/>
    </row>
    <row r="79" spans="1:31" s="2" customFormat="1" ht="15.2" customHeight="1">
      <c r="A79" s="34"/>
      <c r="B79" s="35"/>
      <c r="C79" s="29" t="s">
        <v>31</v>
      </c>
      <c r="D79" s="36"/>
      <c r="E79" s="36"/>
      <c r="F79" s="27" t="str">
        <f>IF(E18="","",E18)</f>
        <v>Vyplň údaj</v>
      </c>
      <c r="G79" s="36"/>
      <c r="H79" s="36"/>
      <c r="I79" s="29" t="s">
        <v>36</v>
      </c>
      <c r="J79" s="32" t="str">
        <f>E24</f>
        <v>ST Hradec Králové</v>
      </c>
      <c r="K79" s="36"/>
      <c r="L79" s="106"/>
      <c r="S79" s="34"/>
      <c r="T79" s="34"/>
      <c r="U79" s="34"/>
      <c r="V79" s="34"/>
      <c r="W79" s="34"/>
      <c r="X79" s="34"/>
      <c r="Y79" s="34"/>
      <c r="Z79" s="34"/>
      <c r="AA79" s="34"/>
      <c r="AB79" s="34"/>
      <c r="AC79" s="34"/>
      <c r="AD79" s="34"/>
      <c r="AE79" s="34"/>
    </row>
    <row r="80" spans="1:31" s="2" customFormat="1" ht="10.3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9" customFormat="1" ht="29.25" customHeight="1">
      <c r="A81" s="134"/>
      <c r="B81" s="135"/>
      <c r="C81" s="136" t="s">
        <v>123</v>
      </c>
      <c r="D81" s="137" t="s">
        <v>59</v>
      </c>
      <c r="E81" s="137" t="s">
        <v>55</v>
      </c>
      <c r="F81" s="137" t="s">
        <v>56</v>
      </c>
      <c r="G81" s="137" t="s">
        <v>124</v>
      </c>
      <c r="H81" s="137" t="s">
        <v>125</v>
      </c>
      <c r="I81" s="137" t="s">
        <v>126</v>
      </c>
      <c r="J81" s="137" t="s">
        <v>120</v>
      </c>
      <c r="K81" s="138" t="s">
        <v>127</v>
      </c>
      <c r="L81" s="139"/>
      <c r="M81" s="68" t="s">
        <v>28</v>
      </c>
      <c r="N81" s="69" t="s">
        <v>44</v>
      </c>
      <c r="O81" s="69" t="s">
        <v>128</v>
      </c>
      <c r="P81" s="69" t="s">
        <v>129</v>
      </c>
      <c r="Q81" s="69" t="s">
        <v>130</v>
      </c>
      <c r="R81" s="69" t="s">
        <v>131</v>
      </c>
      <c r="S81" s="69" t="s">
        <v>132</v>
      </c>
      <c r="T81" s="70" t="s">
        <v>133</v>
      </c>
      <c r="U81" s="134"/>
      <c r="V81" s="134"/>
      <c r="W81" s="134"/>
      <c r="X81" s="134"/>
      <c r="Y81" s="134"/>
      <c r="Z81" s="134"/>
      <c r="AA81" s="134"/>
      <c r="AB81" s="134"/>
      <c r="AC81" s="134"/>
      <c r="AD81" s="134"/>
      <c r="AE81" s="134"/>
    </row>
    <row r="82" spans="1:65" s="2" customFormat="1" ht="22.9" customHeight="1">
      <c r="A82" s="34"/>
      <c r="B82" s="35"/>
      <c r="C82" s="75" t="s">
        <v>134</v>
      </c>
      <c r="D82" s="36"/>
      <c r="E82" s="36"/>
      <c r="F82" s="36"/>
      <c r="G82" s="36"/>
      <c r="H82" s="36"/>
      <c r="I82" s="36"/>
      <c r="J82" s="140">
        <f>BK82</f>
        <v>0</v>
      </c>
      <c r="K82" s="36"/>
      <c r="L82" s="39"/>
      <c r="M82" s="71"/>
      <c r="N82" s="141"/>
      <c r="O82" s="72"/>
      <c r="P82" s="142">
        <f>P83+P97</f>
        <v>0</v>
      </c>
      <c r="Q82" s="72"/>
      <c r="R82" s="142">
        <f>R83+R97</f>
        <v>31.86</v>
      </c>
      <c r="S82" s="72"/>
      <c r="T82" s="143">
        <f>T83+T97</f>
        <v>0</v>
      </c>
      <c r="U82" s="34"/>
      <c r="V82" s="34"/>
      <c r="W82" s="34"/>
      <c r="X82" s="34"/>
      <c r="Y82" s="34"/>
      <c r="Z82" s="34"/>
      <c r="AA82" s="34"/>
      <c r="AB82" s="34"/>
      <c r="AC82" s="34"/>
      <c r="AD82" s="34"/>
      <c r="AE82" s="34"/>
      <c r="AT82" s="17" t="s">
        <v>73</v>
      </c>
      <c r="AU82" s="17" t="s">
        <v>121</v>
      </c>
      <c r="BK82" s="144">
        <f>BK83+BK97</f>
        <v>0</v>
      </c>
    </row>
    <row r="83" spans="1:65" s="15" customFormat="1" ht="25.9" customHeight="1">
      <c r="B83" s="216"/>
      <c r="C83" s="217"/>
      <c r="D83" s="218" t="s">
        <v>73</v>
      </c>
      <c r="E83" s="219" t="s">
        <v>381</v>
      </c>
      <c r="F83" s="219" t="s">
        <v>382</v>
      </c>
      <c r="G83" s="217"/>
      <c r="H83" s="217"/>
      <c r="I83" s="220"/>
      <c r="J83" s="221">
        <f>BK83</f>
        <v>0</v>
      </c>
      <c r="K83" s="217"/>
      <c r="L83" s="222"/>
      <c r="M83" s="223"/>
      <c r="N83" s="224"/>
      <c r="O83" s="224"/>
      <c r="P83" s="225">
        <f>P84</f>
        <v>0</v>
      </c>
      <c r="Q83" s="224"/>
      <c r="R83" s="225">
        <f>R84</f>
        <v>31.86</v>
      </c>
      <c r="S83" s="224"/>
      <c r="T83" s="226">
        <f>T84</f>
        <v>0</v>
      </c>
      <c r="AR83" s="227" t="s">
        <v>82</v>
      </c>
      <c r="AT83" s="228" t="s">
        <v>73</v>
      </c>
      <c r="AU83" s="228" t="s">
        <v>74</v>
      </c>
      <c r="AY83" s="227" t="s">
        <v>141</v>
      </c>
      <c r="BK83" s="229">
        <f>BK84</f>
        <v>0</v>
      </c>
    </row>
    <row r="84" spans="1:65" s="15" customFormat="1" ht="22.9" customHeight="1">
      <c r="B84" s="216"/>
      <c r="C84" s="217"/>
      <c r="D84" s="218" t="s">
        <v>73</v>
      </c>
      <c r="E84" s="230" t="s">
        <v>161</v>
      </c>
      <c r="F84" s="230" t="s">
        <v>383</v>
      </c>
      <c r="G84" s="217"/>
      <c r="H84" s="217"/>
      <c r="I84" s="220"/>
      <c r="J84" s="231">
        <f>BK84</f>
        <v>0</v>
      </c>
      <c r="K84" s="217"/>
      <c r="L84" s="222"/>
      <c r="M84" s="223"/>
      <c r="N84" s="224"/>
      <c r="O84" s="224"/>
      <c r="P84" s="225">
        <f>SUM(P85:P96)</f>
        <v>0</v>
      </c>
      <c r="Q84" s="224"/>
      <c r="R84" s="225">
        <f>SUM(R85:R96)</f>
        <v>31.86</v>
      </c>
      <c r="S84" s="224"/>
      <c r="T84" s="226">
        <f>SUM(T85:T96)</f>
        <v>0</v>
      </c>
      <c r="AR84" s="227" t="s">
        <v>82</v>
      </c>
      <c r="AT84" s="228" t="s">
        <v>73</v>
      </c>
      <c r="AU84" s="228" t="s">
        <v>82</v>
      </c>
      <c r="AY84" s="227" t="s">
        <v>141</v>
      </c>
      <c r="BK84" s="229">
        <f>SUM(BK85:BK96)</f>
        <v>0</v>
      </c>
    </row>
    <row r="85" spans="1:65" s="2" customFormat="1" ht="128.65" customHeight="1">
      <c r="A85" s="34"/>
      <c r="B85" s="35"/>
      <c r="C85" s="145" t="s">
        <v>82</v>
      </c>
      <c r="D85" s="145" t="s">
        <v>135</v>
      </c>
      <c r="E85" s="146" t="s">
        <v>384</v>
      </c>
      <c r="F85" s="147" t="s">
        <v>385</v>
      </c>
      <c r="G85" s="148" t="s">
        <v>196</v>
      </c>
      <c r="H85" s="149">
        <v>0.17699999999999999</v>
      </c>
      <c r="I85" s="150"/>
      <c r="J85" s="151">
        <f>ROUND(I85*H85,2)</f>
        <v>0</v>
      </c>
      <c r="K85" s="147" t="s">
        <v>139</v>
      </c>
      <c r="L85" s="39"/>
      <c r="M85" s="152" t="s">
        <v>28</v>
      </c>
      <c r="N85" s="153" t="s">
        <v>45</v>
      </c>
      <c r="O85" s="64"/>
      <c r="P85" s="154">
        <f>O85*H85</f>
        <v>0</v>
      </c>
      <c r="Q85" s="154">
        <v>0</v>
      </c>
      <c r="R85" s="154">
        <f>Q85*H85</f>
        <v>0</v>
      </c>
      <c r="S85" s="154">
        <v>0</v>
      </c>
      <c r="T85" s="155">
        <f>S85*H85</f>
        <v>0</v>
      </c>
      <c r="U85" s="34"/>
      <c r="V85" s="34"/>
      <c r="W85" s="34"/>
      <c r="X85" s="34"/>
      <c r="Y85" s="34"/>
      <c r="Z85" s="34"/>
      <c r="AA85" s="34"/>
      <c r="AB85" s="34"/>
      <c r="AC85" s="34"/>
      <c r="AD85" s="34"/>
      <c r="AE85" s="34"/>
      <c r="AR85" s="156" t="s">
        <v>140</v>
      </c>
      <c r="AT85" s="156" t="s">
        <v>135</v>
      </c>
      <c r="AU85" s="156" t="s">
        <v>84</v>
      </c>
      <c r="AY85" s="17" t="s">
        <v>141</v>
      </c>
      <c r="BE85" s="157">
        <f>IF(N85="základní",J85,0)</f>
        <v>0</v>
      </c>
      <c r="BF85" s="157">
        <f>IF(N85="snížená",J85,0)</f>
        <v>0</v>
      </c>
      <c r="BG85" s="157">
        <f>IF(N85="zákl. přenesená",J85,0)</f>
        <v>0</v>
      </c>
      <c r="BH85" s="157">
        <f>IF(N85="sníž. přenesená",J85,0)</f>
        <v>0</v>
      </c>
      <c r="BI85" s="157">
        <f>IF(N85="nulová",J85,0)</f>
        <v>0</v>
      </c>
      <c r="BJ85" s="17" t="s">
        <v>82</v>
      </c>
      <c r="BK85" s="157">
        <f>ROUND(I85*H85,2)</f>
        <v>0</v>
      </c>
      <c r="BL85" s="17" t="s">
        <v>140</v>
      </c>
      <c r="BM85" s="156" t="s">
        <v>386</v>
      </c>
    </row>
    <row r="86" spans="1:65" s="11" customFormat="1" ht="22.5">
      <c r="B86" s="169"/>
      <c r="C86" s="170"/>
      <c r="D86" s="160" t="s">
        <v>142</v>
      </c>
      <c r="E86" s="171" t="s">
        <v>28</v>
      </c>
      <c r="F86" s="172" t="s">
        <v>387</v>
      </c>
      <c r="G86" s="170"/>
      <c r="H86" s="173">
        <v>0.05</v>
      </c>
      <c r="I86" s="174"/>
      <c r="J86" s="170"/>
      <c r="K86" s="170"/>
      <c r="L86" s="175"/>
      <c r="M86" s="176"/>
      <c r="N86" s="177"/>
      <c r="O86" s="177"/>
      <c r="P86" s="177"/>
      <c r="Q86" s="177"/>
      <c r="R86" s="177"/>
      <c r="S86" s="177"/>
      <c r="T86" s="178"/>
      <c r="AT86" s="179" t="s">
        <v>142</v>
      </c>
      <c r="AU86" s="179" t="s">
        <v>84</v>
      </c>
      <c r="AV86" s="11" t="s">
        <v>84</v>
      </c>
      <c r="AW86" s="11" t="s">
        <v>35</v>
      </c>
      <c r="AX86" s="11" t="s">
        <v>74</v>
      </c>
      <c r="AY86" s="179" t="s">
        <v>141</v>
      </c>
    </row>
    <row r="87" spans="1:65" s="11" customFormat="1" ht="22.5">
      <c r="B87" s="169"/>
      <c r="C87" s="170"/>
      <c r="D87" s="160" t="s">
        <v>142</v>
      </c>
      <c r="E87" s="171" t="s">
        <v>28</v>
      </c>
      <c r="F87" s="172" t="s">
        <v>388</v>
      </c>
      <c r="G87" s="170"/>
      <c r="H87" s="173">
        <v>2.7E-2</v>
      </c>
      <c r="I87" s="174"/>
      <c r="J87" s="170"/>
      <c r="K87" s="170"/>
      <c r="L87" s="175"/>
      <c r="M87" s="176"/>
      <c r="N87" s="177"/>
      <c r="O87" s="177"/>
      <c r="P87" s="177"/>
      <c r="Q87" s="177"/>
      <c r="R87" s="177"/>
      <c r="S87" s="177"/>
      <c r="T87" s="178"/>
      <c r="AT87" s="179" t="s">
        <v>142</v>
      </c>
      <c r="AU87" s="179" t="s">
        <v>84</v>
      </c>
      <c r="AV87" s="11" t="s">
        <v>84</v>
      </c>
      <c r="AW87" s="11" t="s">
        <v>35</v>
      </c>
      <c r="AX87" s="11" t="s">
        <v>74</v>
      </c>
      <c r="AY87" s="179" t="s">
        <v>141</v>
      </c>
    </row>
    <row r="88" spans="1:65" s="11" customFormat="1" ht="22.5">
      <c r="B88" s="169"/>
      <c r="C88" s="170"/>
      <c r="D88" s="160" t="s">
        <v>142</v>
      </c>
      <c r="E88" s="171" t="s">
        <v>28</v>
      </c>
      <c r="F88" s="172" t="s">
        <v>389</v>
      </c>
      <c r="G88" s="170"/>
      <c r="H88" s="173">
        <v>0.05</v>
      </c>
      <c r="I88" s="174"/>
      <c r="J88" s="170"/>
      <c r="K88" s="170"/>
      <c r="L88" s="175"/>
      <c r="M88" s="176"/>
      <c r="N88" s="177"/>
      <c r="O88" s="177"/>
      <c r="P88" s="177"/>
      <c r="Q88" s="177"/>
      <c r="R88" s="177"/>
      <c r="S88" s="177"/>
      <c r="T88" s="178"/>
      <c r="AT88" s="179" t="s">
        <v>142</v>
      </c>
      <c r="AU88" s="179" t="s">
        <v>84</v>
      </c>
      <c r="AV88" s="11" t="s">
        <v>84</v>
      </c>
      <c r="AW88" s="11" t="s">
        <v>35</v>
      </c>
      <c r="AX88" s="11" t="s">
        <v>74</v>
      </c>
      <c r="AY88" s="179" t="s">
        <v>141</v>
      </c>
    </row>
    <row r="89" spans="1:65" s="11" customFormat="1" ht="22.5">
      <c r="B89" s="169"/>
      <c r="C89" s="170"/>
      <c r="D89" s="160" t="s">
        <v>142</v>
      </c>
      <c r="E89" s="171" t="s">
        <v>28</v>
      </c>
      <c r="F89" s="172" t="s">
        <v>390</v>
      </c>
      <c r="G89" s="170"/>
      <c r="H89" s="173">
        <v>0.05</v>
      </c>
      <c r="I89" s="174"/>
      <c r="J89" s="170"/>
      <c r="K89" s="170"/>
      <c r="L89" s="175"/>
      <c r="M89" s="176"/>
      <c r="N89" s="177"/>
      <c r="O89" s="177"/>
      <c r="P89" s="177"/>
      <c r="Q89" s="177"/>
      <c r="R89" s="177"/>
      <c r="S89" s="177"/>
      <c r="T89" s="178"/>
      <c r="AT89" s="179" t="s">
        <v>142</v>
      </c>
      <c r="AU89" s="179" t="s">
        <v>84</v>
      </c>
      <c r="AV89" s="11" t="s">
        <v>84</v>
      </c>
      <c r="AW89" s="11" t="s">
        <v>35</v>
      </c>
      <c r="AX89" s="11" t="s">
        <v>74</v>
      </c>
      <c r="AY89" s="179" t="s">
        <v>141</v>
      </c>
    </row>
    <row r="90" spans="1:65" s="12" customFormat="1" ht="11.25">
      <c r="B90" s="180"/>
      <c r="C90" s="181"/>
      <c r="D90" s="160" t="s">
        <v>142</v>
      </c>
      <c r="E90" s="182" t="s">
        <v>28</v>
      </c>
      <c r="F90" s="183" t="s">
        <v>145</v>
      </c>
      <c r="G90" s="181"/>
      <c r="H90" s="184">
        <v>0.17699999999999999</v>
      </c>
      <c r="I90" s="185"/>
      <c r="J90" s="181"/>
      <c r="K90" s="181"/>
      <c r="L90" s="186"/>
      <c r="M90" s="187"/>
      <c r="N90" s="188"/>
      <c r="O90" s="188"/>
      <c r="P90" s="188"/>
      <c r="Q90" s="188"/>
      <c r="R90" s="188"/>
      <c r="S90" s="188"/>
      <c r="T90" s="189"/>
      <c r="AT90" s="190" t="s">
        <v>142</v>
      </c>
      <c r="AU90" s="190" t="s">
        <v>84</v>
      </c>
      <c r="AV90" s="12" t="s">
        <v>140</v>
      </c>
      <c r="AW90" s="12" t="s">
        <v>35</v>
      </c>
      <c r="AX90" s="12" t="s">
        <v>82</v>
      </c>
      <c r="AY90" s="190" t="s">
        <v>141</v>
      </c>
    </row>
    <row r="91" spans="1:65" s="2" customFormat="1" ht="76.349999999999994" customHeight="1">
      <c r="A91" s="34"/>
      <c r="B91" s="35"/>
      <c r="C91" s="145" t="s">
        <v>84</v>
      </c>
      <c r="D91" s="145" t="s">
        <v>135</v>
      </c>
      <c r="E91" s="146" t="s">
        <v>216</v>
      </c>
      <c r="F91" s="147" t="s">
        <v>217</v>
      </c>
      <c r="G91" s="148" t="s">
        <v>202</v>
      </c>
      <c r="H91" s="149">
        <v>17.7</v>
      </c>
      <c r="I91" s="150"/>
      <c r="J91" s="151">
        <f>ROUND(I91*H91,2)</f>
        <v>0</v>
      </c>
      <c r="K91" s="147" t="s">
        <v>139</v>
      </c>
      <c r="L91" s="39"/>
      <c r="M91" s="152" t="s">
        <v>28</v>
      </c>
      <c r="N91" s="153" t="s">
        <v>45</v>
      </c>
      <c r="O91" s="64"/>
      <c r="P91" s="154">
        <f>O91*H91</f>
        <v>0</v>
      </c>
      <c r="Q91" s="154">
        <v>0</v>
      </c>
      <c r="R91" s="154">
        <f>Q91*H91</f>
        <v>0</v>
      </c>
      <c r="S91" s="154">
        <v>0</v>
      </c>
      <c r="T91" s="155">
        <f>S91*H91</f>
        <v>0</v>
      </c>
      <c r="U91" s="34"/>
      <c r="V91" s="34"/>
      <c r="W91" s="34"/>
      <c r="X91" s="34"/>
      <c r="Y91" s="34"/>
      <c r="Z91" s="34"/>
      <c r="AA91" s="34"/>
      <c r="AB91" s="34"/>
      <c r="AC91" s="34"/>
      <c r="AD91" s="34"/>
      <c r="AE91" s="34"/>
      <c r="AR91" s="156" t="s">
        <v>140</v>
      </c>
      <c r="AT91" s="156" t="s">
        <v>135</v>
      </c>
      <c r="AU91" s="156" t="s">
        <v>84</v>
      </c>
      <c r="AY91" s="17" t="s">
        <v>141</v>
      </c>
      <c r="BE91" s="157">
        <f>IF(N91="základní",J91,0)</f>
        <v>0</v>
      </c>
      <c r="BF91" s="157">
        <f>IF(N91="snížená",J91,0)</f>
        <v>0</v>
      </c>
      <c r="BG91" s="157">
        <f>IF(N91="zákl. přenesená",J91,0)</f>
        <v>0</v>
      </c>
      <c r="BH91" s="157">
        <f>IF(N91="sníž. přenesená",J91,0)</f>
        <v>0</v>
      </c>
      <c r="BI91" s="157">
        <f>IF(N91="nulová",J91,0)</f>
        <v>0</v>
      </c>
      <c r="BJ91" s="17" t="s">
        <v>82</v>
      </c>
      <c r="BK91" s="157">
        <f>ROUND(I91*H91,2)</f>
        <v>0</v>
      </c>
      <c r="BL91" s="17" t="s">
        <v>140</v>
      </c>
      <c r="BM91" s="156" t="s">
        <v>391</v>
      </c>
    </row>
    <row r="92" spans="1:65" s="11" customFormat="1" ht="11.25">
      <c r="B92" s="169"/>
      <c r="C92" s="170"/>
      <c r="D92" s="160" t="s">
        <v>142</v>
      </c>
      <c r="E92" s="171" t="s">
        <v>28</v>
      </c>
      <c r="F92" s="172" t="s">
        <v>392</v>
      </c>
      <c r="G92" s="170"/>
      <c r="H92" s="173">
        <v>17.7</v>
      </c>
      <c r="I92" s="174"/>
      <c r="J92" s="170"/>
      <c r="K92" s="170"/>
      <c r="L92" s="175"/>
      <c r="M92" s="176"/>
      <c r="N92" s="177"/>
      <c r="O92" s="177"/>
      <c r="P92" s="177"/>
      <c r="Q92" s="177"/>
      <c r="R92" s="177"/>
      <c r="S92" s="177"/>
      <c r="T92" s="178"/>
      <c r="AT92" s="179" t="s">
        <v>142</v>
      </c>
      <c r="AU92" s="179" t="s">
        <v>84</v>
      </c>
      <c r="AV92" s="11" t="s">
        <v>84</v>
      </c>
      <c r="AW92" s="11" t="s">
        <v>35</v>
      </c>
      <c r="AX92" s="11" t="s">
        <v>74</v>
      </c>
      <c r="AY92" s="179" t="s">
        <v>141</v>
      </c>
    </row>
    <row r="93" spans="1:65" s="12" customFormat="1" ht="11.25">
      <c r="B93" s="180"/>
      <c r="C93" s="181"/>
      <c r="D93" s="160" t="s">
        <v>142</v>
      </c>
      <c r="E93" s="182" t="s">
        <v>28</v>
      </c>
      <c r="F93" s="183" t="s">
        <v>145</v>
      </c>
      <c r="G93" s="181"/>
      <c r="H93" s="184">
        <v>17.7</v>
      </c>
      <c r="I93" s="185"/>
      <c r="J93" s="181"/>
      <c r="K93" s="181"/>
      <c r="L93" s="186"/>
      <c r="M93" s="187"/>
      <c r="N93" s="188"/>
      <c r="O93" s="188"/>
      <c r="P93" s="188"/>
      <c r="Q93" s="188"/>
      <c r="R93" s="188"/>
      <c r="S93" s="188"/>
      <c r="T93" s="189"/>
      <c r="AT93" s="190" t="s">
        <v>142</v>
      </c>
      <c r="AU93" s="190" t="s">
        <v>84</v>
      </c>
      <c r="AV93" s="12" t="s">
        <v>140</v>
      </c>
      <c r="AW93" s="12" t="s">
        <v>35</v>
      </c>
      <c r="AX93" s="12" t="s">
        <v>82</v>
      </c>
      <c r="AY93" s="190" t="s">
        <v>141</v>
      </c>
    </row>
    <row r="94" spans="1:65" s="2" customFormat="1" ht="16.5" customHeight="1">
      <c r="A94" s="34"/>
      <c r="B94" s="35"/>
      <c r="C94" s="191" t="s">
        <v>152</v>
      </c>
      <c r="D94" s="191" t="s">
        <v>146</v>
      </c>
      <c r="E94" s="192" t="s">
        <v>221</v>
      </c>
      <c r="F94" s="193" t="s">
        <v>222</v>
      </c>
      <c r="G94" s="194" t="s">
        <v>181</v>
      </c>
      <c r="H94" s="195">
        <v>31.86</v>
      </c>
      <c r="I94" s="196"/>
      <c r="J94" s="197">
        <f>ROUND(I94*H94,2)</f>
        <v>0</v>
      </c>
      <c r="K94" s="193" t="s">
        <v>139</v>
      </c>
      <c r="L94" s="198"/>
      <c r="M94" s="199" t="s">
        <v>28</v>
      </c>
      <c r="N94" s="200" t="s">
        <v>45</v>
      </c>
      <c r="O94" s="64"/>
      <c r="P94" s="154">
        <f>O94*H94</f>
        <v>0</v>
      </c>
      <c r="Q94" s="154">
        <v>1</v>
      </c>
      <c r="R94" s="154">
        <f>Q94*H94</f>
        <v>31.86</v>
      </c>
      <c r="S94" s="154">
        <v>0</v>
      </c>
      <c r="T94" s="155">
        <f>S94*H94</f>
        <v>0</v>
      </c>
      <c r="U94" s="34"/>
      <c r="V94" s="34"/>
      <c r="W94" s="34"/>
      <c r="X94" s="34"/>
      <c r="Y94" s="34"/>
      <c r="Z94" s="34"/>
      <c r="AA94" s="34"/>
      <c r="AB94" s="34"/>
      <c r="AC94" s="34"/>
      <c r="AD94" s="34"/>
      <c r="AE94" s="34"/>
      <c r="AR94" s="156" t="s">
        <v>393</v>
      </c>
      <c r="AT94" s="156" t="s">
        <v>146</v>
      </c>
      <c r="AU94" s="156" t="s">
        <v>84</v>
      </c>
      <c r="AY94" s="17" t="s">
        <v>141</v>
      </c>
      <c r="BE94" s="157">
        <f>IF(N94="základní",J94,0)</f>
        <v>0</v>
      </c>
      <c r="BF94" s="157">
        <f>IF(N94="snížená",J94,0)</f>
        <v>0</v>
      </c>
      <c r="BG94" s="157">
        <f>IF(N94="zákl. přenesená",J94,0)</f>
        <v>0</v>
      </c>
      <c r="BH94" s="157">
        <f>IF(N94="sníž. přenesená",J94,0)</f>
        <v>0</v>
      </c>
      <c r="BI94" s="157">
        <f>IF(N94="nulová",J94,0)</f>
        <v>0</v>
      </c>
      <c r="BJ94" s="17" t="s">
        <v>82</v>
      </c>
      <c r="BK94" s="157">
        <f>ROUND(I94*H94,2)</f>
        <v>0</v>
      </c>
      <c r="BL94" s="17" t="s">
        <v>320</v>
      </c>
      <c r="BM94" s="156" t="s">
        <v>394</v>
      </c>
    </row>
    <row r="95" spans="1:65" s="11" customFormat="1" ht="11.25">
      <c r="B95" s="169"/>
      <c r="C95" s="170"/>
      <c r="D95" s="160" t="s">
        <v>142</v>
      </c>
      <c r="E95" s="171" t="s">
        <v>28</v>
      </c>
      <c r="F95" s="172" t="s">
        <v>395</v>
      </c>
      <c r="G95" s="170"/>
      <c r="H95" s="173">
        <v>31.86</v>
      </c>
      <c r="I95" s="174"/>
      <c r="J95" s="170"/>
      <c r="K95" s="170"/>
      <c r="L95" s="175"/>
      <c r="M95" s="176"/>
      <c r="N95" s="177"/>
      <c r="O95" s="177"/>
      <c r="P95" s="177"/>
      <c r="Q95" s="177"/>
      <c r="R95" s="177"/>
      <c r="S95" s="177"/>
      <c r="T95" s="178"/>
      <c r="AT95" s="179" t="s">
        <v>142</v>
      </c>
      <c r="AU95" s="179" t="s">
        <v>84</v>
      </c>
      <c r="AV95" s="11" t="s">
        <v>84</v>
      </c>
      <c r="AW95" s="11" t="s">
        <v>35</v>
      </c>
      <c r="AX95" s="11" t="s">
        <v>74</v>
      </c>
      <c r="AY95" s="179" t="s">
        <v>141</v>
      </c>
    </row>
    <row r="96" spans="1:65" s="12" customFormat="1" ht="11.25">
      <c r="B96" s="180"/>
      <c r="C96" s="181"/>
      <c r="D96" s="160" t="s">
        <v>142</v>
      </c>
      <c r="E96" s="182" t="s">
        <v>28</v>
      </c>
      <c r="F96" s="183" t="s">
        <v>145</v>
      </c>
      <c r="G96" s="181"/>
      <c r="H96" s="184">
        <v>31.86</v>
      </c>
      <c r="I96" s="185"/>
      <c r="J96" s="181"/>
      <c r="K96" s="181"/>
      <c r="L96" s="186"/>
      <c r="M96" s="187"/>
      <c r="N96" s="188"/>
      <c r="O96" s="188"/>
      <c r="P96" s="188"/>
      <c r="Q96" s="188"/>
      <c r="R96" s="188"/>
      <c r="S96" s="188"/>
      <c r="T96" s="189"/>
      <c r="AT96" s="190" t="s">
        <v>142</v>
      </c>
      <c r="AU96" s="190" t="s">
        <v>84</v>
      </c>
      <c r="AV96" s="12" t="s">
        <v>140</v>
      </c>
      <c r="AW96" s="12" t="s">
        <v>35</v>
      </c>
      <c r="AX96" s="12" t="s">
        <v>82</v>
      </c>
      <c r="AY96" s="190" t="s">
        <v>141</v>
      </c>
    </row>
    <row r="97" spans="1:65" s="15" customFormat="1" ht="25.9" customHeight="1">
      <c r="B97" s="216"/>
      <c r="C97" s="217"/>
      <c r="D97" s="218" t="s">
        <v>73</v>
      </c>
      <c r="E97" s="219" t="s">
        <v>396</v>
      </c>
      <c r="F97" s="219" t="s">
        <v>397</v>
      </c>
      <c r="G97" s="217"/>
      <c r="H97" s="217"/>
      <c r="I97" s="220"/>
      <c r="J97" s="221">
        <f>BK97</f>
        <v>0</v>
      </c>
      <c r="K97" s="217"/>
      <c r="L97" s="222"/>
      <c r="M97" s="223"/>
      <c r="N97" s="224"/>
      <c r="O97" s="224"/>
      <c r="P97" s="225">
        <f>SUM(P98:P101)</f>
        <v>0</v>
      </c>
      <c r="Q97" s="224"/>
      <c r="R97" s="225">
        <f>SUM(R98:R101)</f>
        <v>0</v>
      </c>
      <c r="S97" s="224"/>
      <c r="T97" s="226">
        <f>SUM(T98:T101)</f>
        <v>0</v>
      </c>
      <c r="AR97" s="227" t="s">
        <v>140</v>
      </c>
      <c r="AT97" s="228" t="s">
        <v>73</v>
      </c>
      <c r="AU97" s="228" t="s">
        <v>74</v>
      </c>
      <c r="AY97" s="227" t="s">
        <v>141</v>
      </c>
      <c r="BK97" s="229">
        <f>SUM(BK98:BK101)</f>
        <v>0</v>
      </c>
    </row>
    <row r="98" spans="1:65" s="2" customFormat="1" ht="101.25" customHeight="1">
      <c r="A98" s="34"/>
      <c r="B98" s="35"/>
      <c r="C98" s="145" t="s">
        <v>140</v>
      </c>
      <c r="D98" s="145" t="s">
        <v>135</v>
      </c>
      <c r="E98" s="146" t="s">
        <v>398</v>
      </c>
      <c r="F98" s="147" t="s">
        <v>399</v>
      </c>
      <c r="G98" s="148" t="s">
        <v>181</v>
      </c>
      <c r="H98" s="149">
        <v>31.86</v>
      </c>
      <c r="I98" s="150"/>
      <c r="J98" s="151">
        <f>ROUND(I98*H98,2)</f>
        <v>0</v>
      </c>
      <c r="K98" s="147" t="s">
        <v>139</v>
      </c>
      <c r="L98" s="39"/>
      <c r="M98" s="152" t="s">
        <v>28</v>
      </c>
      <c r="N98" s="153" t="s">
        <v>45</v>
      </c>
      <c r="O98" s="64"/>
      <c r="P98" s="154">
        <f>O98*H98</f>
        <v>0</v>
      </c>
      <c r="Q98" s="154">
        <v>0</v>
      </c>
      <c r="R98" s="154">
        <f>Q98*H98</f>
        <v>0</v>
      </c>
      <c r="S98" s="154">
        <v>0</v>
      </c>
      <c r="T98" s="155">
        <f>S98*H98</f>
        <v>0</v>
      </c>
      <c r="U98" s="34"/>
      <c r="V98" s="34"/>
      <c r="W98" s="34"/>
      <c r="X98" s="34"/>
      <c r="Y98" s="34"/>
      <c r="Z98" s="34"/>
      <c r="AA98" s="34"/>
      <c r="AB98" s="34"/>
      <c r="AC98" s="34"/>
      <c r="AD98" s="34"/>
      <c r="AE98" s="34"/>
      <c r="AR98" s="156" t="s">
        <v>400</v>
      </c>
      <c r="AT98" s="156" t="s">
        <v>135</v>
      </c>
      <c r="AU98" s="156" t="s">
        <v>82</v>
      </c>
      <c r="AY98" s="17" t="s">
        <v>141</v>
      </c>
      <c r="BE98" s="157">
        <f>IF(N98="základní",J98,0)</f>
        <v>0</v>
      </c>
      <c r="BF98" s="157">
        <f>IF(N98="snížená",J98,0)</f>
        <v>0</v>
      </c>
      <c r="BG98" s="157">
        <f>IF(N98="zákl. přenesená",J98,0)</f>
        <v>0</v>
      </c>
      <c r="BH98" s="157">
        <f>IF(N98="sníž. přenesená",J98,0)</f>
        <v>0</v>
      </c>
      <c r="BI98" s="157">
        <f>IF(N98="nulová",J98,0)</f>
        <v>0</v>
      </c>
      <c r="BJ98" s="17" t="s">
        <v>82</v>
      </c>
      <c r="BK98" s="157">
        <f>ROUND(I98*H98,2)</f>
        <v>0</v>
      </c>
      <c r="BL98" s="17" t="s">
        <v>400</v>
      </c>
      <c r="BM98" s="156" t="s">
        <v>401</v>
      </c>
    </row>
    <row r="99" spans="1:65" s="2" customFormat="1" ht="19.5">
      <c r="A99" s="34"/>
      <c r="B99" s="35"/>
      <c r="C99" s="36"/>
      <c r="D99" s="160" t="s">
        <v>402</v>
      </c>
      <c r="E99" s="36"/>
      <c r="F99" s="232" t="s">
        <v>403</v>
      </c>
      <c r="G99" s="36"/>
      <c r="H99" s="36"/>
      <c r="I99" s="233"/>
      <c r="J99" s="36"/>
      <c r="K99" s="36"/>
      <c r="L99" s="39"/>
      <c r="M99" s="234"/>
      <c r="N99" s="235"/>
      <c r="O99" s="64"/>
      <c r="P99" s="64"/>
      <c r="Q99" s="64"/>
      <c r="R99" s="64"/>
      <c r="S99" s="64"/>
      <c r="T99" s="65"/>
      <c r="U99" s="34"/>
      <c r="V99" s="34"/>
      <c r="W99" s="34"/>
      <c r="X99" s="34"/>
      <c r="Y99" s="34"/>
      <c r="Z99" s="34"/>
      <c r="AA99" s="34"/>
      <c r="AB99" s="34"/>
      <c r="AC99" s="34"/>
      <c r="AD99" s="34"/>
      <c r="AE99" s="34"/>
      <c r="AT99" s="17" t="s">
        <v>402</v>
      </c>
      <c r="AU99" s="17" t="s">
        <v>82</v>
      </c>
    </row>
    <row r="100" spans="1:65" s="11" customFormat="1" ht="11.25">
      <c r="B100" s="169"/>
      <c r="C100" s="170"/>
      <c r="D100" s="160" t="s">
        <v>142</v>
      </c>
      <c r="E100" s="171" t="s">
        <v>28</v>
      </c>
      <c r="F100" s="172" t="s">
        <v>395</v>
      </c>
      <c r="G100" s="170"/>
      <c r="H100" s="173">
        <v>31.86</v>
      </c>
      <c r="I100" s="174"/>
      <c r="J100" s="170"/>
      <c r="K100" s="170"/>
      <c r="L100" s="175"/>
      <c r="M100" s="176"/>
      <c r="N100" s="177"/>
      <c r="O100" s="177"/>
      <c r="P100" s="177"/>
      <c r="Q100" s="177"/>
      <c r="R100" s="177"/>
      <c r="S100" s="177"/>
      <c r="T100" s="178"/>
      <c r="AT100" s="179" t="s">
        <v>142</v>
      </c>
      <c r="AU100" s="179" t="s">
        <v>82</v>
      </c>
      <c r="AV100" s="11" t="s">
        <v>84</v>
      </c>
      <c r="AW100" s="11" t="s">
        <v>35</v>
      </c>
      <c r="AX100" s="11" t="s">
        <v>74</v>
      </c>
      <c r="AY100" s="179" t="s">
        <v>141</v>
      </c>
    </row>
    <row r="101" spans="1:65" s="12" customFormat="1" ht="11.25">
      <c r="B101" s="180"/>
      <c r="C101" s="181"/>
      <c r="D101" s="160" t="s">
        <v>142</v>
      </c>
      <c r="E101" s="182" t="s">
        <v>28</v>
      </c>
      <c r="F101" s="183" t="s">
        <v>145</v>
      </c>
      <c r="G101" s="181"/>
      <c r="H101" s="184">
        <v>31.86</v>
      </c>
      <c r="I101" s="185"/>
      <c r="J101" s="181"/>
      <c r="K101" s="181"/>
      <c r="L101" s="186"/>
      <c r="M101" s="236"/>
      <c r="N101" s="237"/>
      <c r="O101" s="237"/>
      <c r="P101" s="237"/>
      <c r="Q101" s="237"/>
      <c r="R101" s="237"/>
      <c r="S101" s="237"/>
      <c r="T101" s="238"/>
      <c r="AT101" s="190" t="s">
        <v>142</v>
      </c>
      <c r="AU101" s="190" t="s">
        <v>82</v>
      </c>
      <c r="AV101" s="12" t="s">
        <v>140</v>
      </c>
      <c r="AW101" s="12" t="s">
        <v>35</v>
      </c>
      <c r="AX101" s="12" t="s">
        <v>82</v>
      </c>
      <c r="AY101" s="190" t="s">
        <v>141</v>
      </c>
    </row>
    <row r="102" spans="1:65" s="2" customFormat="1" ht="6.95" customHeight="1">
      <c r="A102" s="34"/>
      <c r="B102" s="47"/>
      <c r="C102" s="48"/>
      <c r="D102" s="48"/>
      <c r="E102" s="48"/>
      <c r="F102" s="48"/>
      <c r="G102" s="48"/>
      <c r="H102" s="48"/>
      <c r="I102" s="48"/>
      <c r="J102" s="48"/>
      <c r="K102" s="48"/>
      <c r="L102" s="39"/>
      <c r="M102" s="34"/>
      <c r="O102" s="34"/>
      <c r="P102" s="34"/>
      <c r="Q102" s="34"/>
      <c r="R102" s="34"/>
      <c r="S102" s="34"/>
      <c r="T102" s="34"/>
      <c r="U102" s="34"/>
      <c r="V102" s="34"/>
      <c r="W102" s="34"/>
      <c r="X102" s="34"/>
      <c r="Y102" s="34"/>
      <c r="Z102" s="34"/>
      <c r="AA102" s="34"/>
      <c r="AB102" s="34"/>
      <c r="AC102" s="34"/>
      <c r="AD102" s="34"/>
      <c r="AE102" s="34"/>
    </row>
  </sheetData>
  <sheetProtection algorithmName="SHA-512" hashValue="4xPaIXFSWHxTfN0ya5X3LGpcThZWiDeOeCqgEnRbAMPwIvkWE/TzAnN6fVtmc9Nut/pl2zwYa7rOvEgUAe1qsQ==" saltValue="j3ipRq0DmPvCehRBeWXNPTJ6g8tYqirxrFsZdF78Zhub6VlKmdafyxyM2N3h00tftinO0gzMgHXfo/55e3ewRg==" spinCount="100000" sheet="1" objects="1" scenarios="1" formatColumns="0" formatRows="0" autoFilter="0"/>
  <autoFilter ref="C81:K101"/>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90</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404</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ROUND(J81,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ROUND((SUM(BE81:BE202)),  2)</f>
        <v>0</v>
      </c>
      <c r="G33" s="34"/>
      <c r="H33" s="34"/>
      <c r="I33" s="118">
        <v>0.21</v>
      </c>
      <c r="J33" s="117">
        <f>ROUND(((SUM(BE81:BE202))*I33),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ROUND((SUM(BF81:BF202)),  2)</f>
        <v>0</v>
      </c>
      <c r="G34" s="34"/>
      <c r="H34" s="34"/>
      <c r="I34" s="118">
        <v>0.15</v>
      </c>
      <c r="J34" s="117">
        <f>ROUND(((SUM(BF81:BF202))*I34),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ROUND((SUM(BG81:BG202)),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ROUND((SUM(BH81:BH202)),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ROUND((SUM(BI81:BI202)),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SO 02 - Oprava konstrukce železničních přejezdů</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J81</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405</v>
      </c>
      <c r="E60" s="207"/>
      <c r="F60" s="207"/>
      <c r="G60" s="207"/>
      <c r="H60" s="207"/>
      <c r="I60" s="207"/>
      <c r="J60" s="208">
        <f>J82</f>
        <v>0</v>
      </c>
      <c r="K60" s="205"/>
      <c r="L60" s="209"/>
    </row>
    <row r="61" spans="1:47" s="13" customFormat="1" ht="24.95" hidden="1" customHeight="1">
      <c r="B61" s="204"/>
      <c r="C61" s="205"/>
      <c r="D61" s="206" t="s">
        <v>406</v>
      </c>
      <c r="E61" s="207"/>
      <c r="F61" s="207"/>
      <c r="G61" s="207"/>
      <c r="H61" s="207"/>
      <c r="I61" s="207"/>
      <c r="J61" s="208">
        <f>J139</f>
        <v>0</v>
      </c>
      <c r="K61" s="205"/>
      <c r="L61" s="209"/>
    </row>
    <row r="62" spans="1:47" s="2" customFormat="1" ht="21.75" hidden="1" customHeight="1">
      <c r="A62" s="34"/>
      <c r="B62" s="35"/>
      <c r="C62" s="36"/>
      <c r="D62" s="36"/>
      <c r="E62" s="36"/>
      <c r="F62" s="36"/>
      <c r="G62" s="36"/>
      <c r="H62" s="36"/>
      <c r="I62" s="36"/>
      <c r="J62" s="36"/>
      <c r="K62" s="36"/>
      <c r="L62" s="106"/>
      <c r="S62" s="34"/>
      <c r="T62" s="34"/>
      <c r="U62" s="34"/>
      <c r="V62" s="34"/>
      <c r="W62" s="34"/>
      <c r="X62" s="34"/>
      <c r="Y62" s="34"/>
      <c r="Z62" s="34"/>
      <c r="AA62" s="34"/>
      <c r="AB62" s="34"/>
      <c r="AC62" s="34"/>
      <c r="AD62" s="34"/>
      <c r="AE62" s="34"/>
    </row>
    <row r="63" spans="1:47" s="2" customFormat="1" ht="6.95" hidden="1" customHeight="1">
      <c r="A63" s="34"/>
      <c r="B63" s="47"/>
      <c r="C63" s="48"/>
      <c r="D63" s="48"/>
      <c r="E63" s="48"/>
      <c r="F63" s="48"/>
      <c r="G63" s="48"/>
      <c r="H63" s="48"/>
      <c r="I63" s="48"/>
      <c r="J63" s="48"/>
      <c r="K63" s="48"/>
      <c r="L63" s="106"/>
      <c r="S63" s="34"/>
      <c r="T63" s="34"/>
      <c r="U63" s="34"/>
      <c r="V63" s="34"/>
      <c r="W63" s="34"/>
      <c r="X63" s="34"/>
      <c r="Y63" s="34"/>
      <c r="Z63" s="34"/>
      <c r="AA63" s="34"/>
      <c r="AB63" s="34"/>
      <c r="AC63" s="34"/>
      <c r="AD63" s="34"/>
      <c r="AE63" s="34"/>
    </row>
    <row r="64" spans="1:47" ht="11.25" hidden="1"/>
    <row r="65" spans="1:31" ht="11.25" hidden="1"/>
    <row r="66" spans="1:31" ht="11.25" hidden="1"/>
    <row r="67" spans="1:31" s="2" customFormat="1" ht="6.95" customHeight="1">
      <c r="A67" s="34"/>
      <c r="B67" s="49"/>
      <c r="C67" s="50"/>
      <c r="D67" s="50"/>
      <c r="E67" s="50"/>
      <c r="F67" s="50"/>
      <c r="G67" s="50"/>
      <c r="H67" s="50"/>
      <c r="I67" s="50"/>
      <c r="J67" s="50"/>
      <c r="K67" s="50"/>
      <c r="L67" s="106"/>
      <c r="S67" s="34"/>
      <c r="T67" s="34"/>
      <c r="U67" s="34"/>
      <c r="V67" s="34"/>
      <c r="W67" s="34"/>
      <c r="X67" s="34"/>
      <c r="Y67" s="34"/>
      <c r="Z67" s="34"/>
      <c r="AA67" s="34"/>
      <c r="AB67" s="34"/>
      <c r="AC67" s="34"/>
      <c r="AD67" s="34"/>
      <c r="AE67" s="34"/>
    </row>
    <row r="68" spans="1:31" s="2" customFormat="1" ht="24.95" customHeight="1">
      <c r="A68" s="34"/>
      <c r="B68" s="35"/>
      <c r="C68" s="23" t="s">
        <v>122</v>
      </c>
      <c r="D68" s="36"/>
      <c r="E68" s="36"/>
      <c r="F68" s="36"/>
      <c r="G68" s="36"/>
      <c r="H68" s="36"/>
      <c r="I68" s="36"/>
      <c r="J68" s="36"/>
      <c r="K68" s="36"/>
      <c r="L68" s="106"/>
      <c r="S68" s="34"/>
      <c r="T68" s="34"/>
      <c r="U68" s="34"/>
      <c r="V68" s="34"/>
      <c r="W68" s="34"/>
      <c r="X68" s="34"/>
      <c r="Y68" s="34"/>
      <c r="Z68" s="34"/>
      <c r="AA68" s="34"/>
      <c r="AB68" s="34"/>
      <c r="AC68" s="34"/>
      <c r="AD68" s="34"/>
      <c r="AE68" s="34"/>
    </row>
    <row r="69" spans="1:31" s="2" customFormat="1" ht="6.95" customHeight="1">
      <c r="A69" s="34"/>
      <c r="B69" s="35"/>
      <c r="C69" s="36"/>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12" customHeight="1">
      <c r="A70" s="34"/>
      <c r="B70" s="35"/>
      <c r="C70" s="29" t="s">
        <v>16</v>
      </c>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6.5" customHeight="1">
      <c r="A71" s="34"/>
      <c r="B71" s="35"/>
      <c r="C71" s="36"/>
      <c r="D71" s="36"/>
      <c r="E71" s="297" t="str">
        <f>E7</f>
        <v>Oprava trati v úseku Kunčice n. L. - Hostinné</v>
      </c>
      <c r="F71" s="298"/>
      <c r="G71" s="298"/>
      <c r="H71" s="298"/>
      <c r="I71" s="36"/>
      <c r="J71" s="36"/>
      <c r="K71" s="36"/>
      <c r="L71" s="106"/>
      <c r="S71" s="34"/>
      <c r="T71" s="34"/>
      <c r="U71" s="34"/>
      <c r="V71" s="34"/>
      <c r="W71" s="34"/>
      <c r="X71" s="34"/>
      <c r="Y71" s="34"/>
      <c r="Z71" s="34"/>
      <c r="AA71" s="34"/>
      <c r="AB71" s="34"/>
      <c r="AC71" s="34"/>
      <c r="AD71" s="34"/>
      <c r="AE71" s="34"/>
    </row>
    <row r="72" spans="1:31" s="2" customFormat="1" ht="12" customHeight="1">
      <c r="A72" s="34"/>
      <c r="B72" s="35"/>
      <c r="C72" s="29" t="s">
        <v>116</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6.5" customHeight="1">
      <c r="A73" s="34"/>
      <c r="B73" s="35"/>
      <c r="C73" s="36"/>
      <c r="D73" s="36"/>
      <c r="E73" s="254" t="str">
        <f>E9</f>
        <v>SO 02 - Oprava konstrukce železničních přejezdů</v>
      </c>
      <c r="F73" s="299"/>
      <c r="G73" s="299"/>
      <c r="H73" s="299"/>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22</v>
      </c>
      <c r="D75" s="36"/>
      <c r="E75" s="36"/>
      <c r="F75" s="27" t="str">
        <f>F12</f>
        <v>TÚ Kunčice n. L. - Hostinné</v>
      </c>
      <c r="G75" s="36"/>
      <c r="H75" s="36"/>
      <c r="I75" s="29" t="s">
        <v>24</v>
      </c>
      <c r="J75" s="59" t="str">
        <f>IF(J12="","",J12)</f>
        <v>23. 12. 2022</v>
      </c>
      <c r="K75" s="36"/>
      <c r="L75" s="106"/>
      <c r="S75" s="34"/>
      <c r="T75" s="34"/>
      <c r="U75" s="34"/>
      <c r="V75" s="34"/>
      <c r="W75" s="34"/>
      <c r="X75" s="34"/>
      <c r="Y75" s="34"/>
      <c r="Z75" s="34"/>
      <c r="AA75" s="34"/>
      <c r="AB75" s="34"/>
      <c r="AC75" s="34"/>
      <c r="AD75" s="34"/>
      <c r="AE75" s="34"/>
    </row>
    <row r="76" spans="1:31" s="2" customFormat="1" ht="6.95" customHeight="1">
      <c r="A76" s="34"/>
      <c r="B76" s="35"/>
      <c r="C76" s="36"/>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5.2" customHeight="1">
      <c r="A77" s="34"/>
      <c r="B77" s="35"/>
      <c r="C77" s="29" t="s">
        <v>26</v>
      </c>
      <c r="D77" s="36"/>
      <c r="E77" s="36"/>
      <c r="F77" s="27" t="str">
        <f>E15</f>
        <v>Správa železnic, s.o.</v>
      </c>
      <c r="G77" s="36"/>
      <c r="H77" s="36"/>
      <c r="I77" s="29" t="s">
        <v>33</v>
      </c>
      <c r="J77" s="32" t="str">
        <f>E21</f>
        <v xml:space="preserve"> </v>
      </c>
      <c r="K77" s="36"/>
      <c r="L77" s="106"/>
      <c r="S77" s="34"/>
      <c r="T77" s="34"/>
      <c r="U77" s="34"/>
      <c r="V77" s="34"/>
      <c r="W77" s="34"/>
      <c r="X77" s="34"/>
      <c r="Y77" s="34"/>
      <c r="Z77" s="34"/>
      <c r="AA77" s="34"/>
      <c r="AB77" s="34"/>
      <c r="AC77" s="34"/>
      <c r="AD77" s="34"/>
      <c r="AE77" s="34"/>
    </row>
    <row r="78" spans="1:31" s="2" customFormat="1" ht="15.2" customHeight="1">
      <c r="A78" s="34"/>
      <c r="B78" s="35"/>
      <c r="C78" s="29" t="s">
        <v>31</v>
      </c>
      <c r="D78" s="36"/>
      <c r="E78" s="36"/>
      <c r="F78" s="27" t="str">
        <f>IF(E18="","",E18)</f>
        <v>Vyplň údaj</v>
      </c>
      <c r="G78" s="36"/>
      <c r="H78" s="36"/>
      <c r="I78" s="29" t="s">
        <v>36</v>
      </c>
      <c r="J78" s="32" t="str">
        <f>E24</f>
        <v>ST Hradec Králové</v>
      </c>
      <c r="K78" s="36"/>
      <c r="L78" s="106"/>
      <c r="S78" s="34"/>
      <c r="T78" s="34"/>
      <c r="U78" s="34"/>
      <c r="V78" s="34"/>
      <c r="W78" s="34"/>
      <c r="X78" s="34"/>
      <c r="Y78" s="34"/>
      <c r="Z78" s="34"/>
      <c r="AA78" s="34"/>
      <c r="AB78" s="34"/>
      <c r="AC78" s="34"/>
      <c r="AD78" s="34"/>
      <c r="AE78" s="34"/>
    </row>
    <row r="79" spans="1:31" s="2" customFormat="1" ht="10.3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9" customFormat="1" ht="29.25" customHeight="1">
      <c r="A80" s="134"/>
      <c r="B80" s="135"/>
      <c r="C80" s="136" t="s">
        <v>123</v>
      </c>
      <c r="D80" s="137" t="s">
        <v>59</v>
      </c>
      <c r="E80" s="137" t="s">
        <v>55</v>
      </c>
      <c r="F80" s="137" t="s">
        <v>56</v>
      </c>
      <c r="G80" s="137" t="s">
        <v>124</v>
      </c>
      <c r="H80" s="137" t="s">
        <v>125</v>
      </c>
      <c r="I80" s="137" t="s">
        <v>126</v>
      </c>
      <c r="J80" s="137" t="s">
        <v>120</v>
      </c>
      <c r="K80" s="138" t="s">
        <v>127</v>
      </c>
      <c r="L80" s="139"/>
      <c r="M80" s="68" t="s">
        <v>28</v>
      </c>
      <c r="N80" s="69" t="s">
        <v>44</v>
      </c>
      <c r="O80" s="69" t="s">
        <v>128</v>
      </c>
      <c r="P80" s="69" t="s">
        <v>129</v>
      </c>
      <c r="Q80" s="69" t="s">
        <v>130</v>
      </c>
      <c r="R80" s="69" t="s">
        <v>131</v>
      </c>
      <c r="S80" s="69" t="s">
        <v>132</v>
      </c>
      <c r="T80" s="70" t="s">
        <v>133</v>
      </c>
      <c r="U80" s="134"/>
      <c r="V80" s="134"/>
      <c r="W80" s="134"/>
      <c r="X80" s="134"/>
      <c r="Y80" s="134"/>
      <c r="Z80" s="134"/>
      <c r="AA80" s="134"/>
      <c r="AB80" s="134"/>
      <c r="AC80" s="134"/>
      <c r="AD80" s="134"/>
      <c r="AE80" s="134"/>
    </row>
    <row r="81" spans="1:65" s="2" customFormat="1" ht="22.9" customHeight="1">
      <c r="A81" s="34"/>
      <c r="B81" s="35"/>
      <c r="C81" s="75" t="s">
        <v>134</v>
      </c>
      <c r="D81" s="36"/>
      <c r="E81" s="36"/>
      <c r="F81" s="36"/>
      <c r="G81" s="36"/>
      <c r="H81" s="36"/>
      <c r="I81" s="36"/>
      <c r="J81" s="140">
        <f>BK81</f>
        <v>0</v>
      </c>
      <c r="K81" s="36"/>
      <c r="L81" s="39"/>
      <c r="M81" s="71"/>
      <c r="N81" s="141"/>
      <c r="O81" s="72"/>
      <c r="P81" s="142">
        <f>P82+P139</f>
        <v>0</v>
      </c>
      <c r="Q81" s="72"/>
      <c r="R81" s="142">
        <f>R82+R139</f>
        <v>35.573279999999997</v>
      </c>
      <c r="S81" s="72"/>
      <c r="T81" s="143">
        <f>T82+T139</f>
        <v>0</v>
      </c>
      <c r="U81" s="34"/>
      <c r="V81" s="34"/>
      <c r="W81" s="34"/>
      <c r="X81" s="34"/>
      <c r="Y81" s="34"/>
      <c r="Z81" s="34"/>
      <c r="AA81" s="34"/>
      <c r="AB81" s="34"/>
      <c r="AC81" s="34"/>
      <c r="AD81" s="34"/>
      <c r="AE81" s="34"/>
      <c r="AT81" s="17" t="s">
        <v>73</v>
      </c>
      <c r="AU81" s="17" t="s">
        <v>121</v>
      </c>
      <c r="BK81" s="144">
        <f>BK82+BK139</f>
        <v>0</v>
      </c>
    </row>
    <row r="82" spans="1:65" s="15" customFormat="1" ht="25.9" customHeight="1">
      <c r="B82" s="216"/>
      <c r="C82" s="217"/>
      <c r="D82" s="218" t="s">
        <v>73</v>
      </c>
      <c r="E82" s="219" t="s">
        <v>407</v>
      </c>
      <c r="F82" s="219" t="s">
        <v>408</v>
      </c>
      <c r="G82" s="217"/>
      <c r="H82" s="217"/>
      <c r="I82" s="220"/>
      <c r="J82" s="221">
        <f>BK82</f>
        <v>0</v>
      </c>
      <c r="K82" s="217"/>
      <c r="L82" s="222"/>
      <c r="M82" s="223"/>
      <c r="N82" s="224"/>
      <c r="O82" s="224"/>
      <c r="P82" s="225">
        <f>SUM(P83:P138)</f>
        <v>0</v>
      </c>
      <c r="Q82" s="224"/>
      <c r="R82" s="225">
        <f>SUM(R83:R138)</f>
        <v>8.7592800000000004</v>
      </c>
      <c r="S82" s="224"/>
      <c r="T82" s="226">
        <f>SUM(T83:T138)</f>
        <v>0</v>
      </c>
      <c r="AR82" s="227" t="s">
        <v>82</v>
      </c>
      <c r="AT82" s="228" t="s">
        <v>73</v>
      </c>
      <c r="AU82" s="228" t="s">
        <v>74</v>
      </c>
      <c r="AY82" s="227" t="s">
        <v>141</v>
      </c>
      <c r="BK82" s="229">
        <f>SUM(BK83:BK138)</f>
        <v>0</v>
      </c>
    </row>
    <row r="83" spans="1:65" s="2" customFormat="1" ht="62.65" customHeight="1">
      <c r="A83" s="34"/>
      <c r="B83" s="35"/>
      <c r="C83" s="145" t="s">
        <v>82</v>
      </c>
      <c r="D83" s="145" t="s">
        <v>135</v>
      </c>
      <c r="E83" s="146" t="s">
        <v>409</v>
      </c>
      <c r="F83" s="147" t="s">
        <v>410</v>
      </c>
      <c r="G83" s="148" t="s">
        <v>202</v>
      </c>
      <c r="H83" s="149">
        <v>4.4000000000000004</v>
      </c>
      <c r="I83" s="150"/>
      <c r="J83" s="151">
        <f>ROUND(I83*H83,2)</f>
        <v>0</v>
      </c>
      <c r="K83" s="147" t="s">
        <v>139</v>
      </c>
      <c r="L83" s="39"/>
      <c r="M83" s="152" t="s">
        <v>28</v>
      </c>
      <c r="N83" s="153" t="s">
        <v>45</v>
      </c>
      <c r="O83" s="64"/>
      <c r="P83" s="154">
        <f>O83*H83</f>
        <v>0</v>
      </c>
      <c r="Q83" s="154">
        <v>0</v>
      </c>
      <c r="R83" s="154">
        <f>Q83*H83</f>
        <v>0</v>
      </c>
      <c r="S83" s="154">
        <v>0</v>
      </c>
      <c r="T83" s="155">
        <f>S83*H83</f>
        <v>0</v>
      </c>
      <c r="U83" s="34"/>
      <c r="V83" s="34"/>
      <c r="W83" s="34"/>
      <c r="X83" s="34"/>
      <c r="Y83" s="34"/>
      <c r="Z83" s="34"/>
      <c r="AA83" s="34"/>
      <c r="AB83" s="34"/>
      <c r="AC83" s="34"/>
      <c r="AD83" s="34"/>
      <c r="AE83" s="34"/>
      <c r="AR83" s="156" t="s">
        <v>140</v>
      </c>
      <c r="AT83" s="156" t="s">
        <v>135</v>
      </c>
      <c r="AU83" s="156" t="s">
        <v>82</v>
      </c>
      <c r="AY83" s="17" t="s">
        <v>141</v>
      </c>
      <c r="BE83" s="157">
        <f>IF(N83="základní",J83,0)</f>
        <v>0</v>
      </c>
      <c r="BF83" s="157">
        <f>IF(N83="snížená",J83,0)</f>
        <v>0</v>
      </c>
      <c r="BG83" s="157">
        <f>IF(N83="zákl. přenesená",J83,0)</f>
        <v>0</v>
      </c>
      <c r="BH83" s="157">
        <f>IF(N83="sníž. přenesená",J83,0)</f>
        <v>0</v>
      </c>
      <c r="BI83" s="157">
        <f>IF(N83="nulová",J83,0)</f>
        <v>0</v>
      </c>
      <c r="BJ83" s="17" t="s">
        <v>82</v>
      </c>
      <c r="BK83" s="157">
        <f>ROUND(I83*H83,2)</f>
        <v>0</v>
      </c>
      <c r="BL83" s="17" t="s">
        <v>140</v>
      </c>
      <c r="BM83" s="156" t="s">
        <v>84</v>
      </c>
    </row>
    <row r="84" spans="1:65" s="10" customFormat="1" ht="11.25">
      <c r="B84" s="158"/>
      <c r="C84" s="159"/>
      <c r="D84" s="160" t="s">
        <v>142</v>
      </c>
      <c r="E84" s="161" t="s">
        <v>28</v>
      </c>
      <c r="F84" s="162" t="s">
        <v>411</v>
      </c>
      <c r="G84" s="159"/>
      <c r="H84" s="161" t="s">
        <v>28</v>
      </c>
      <c r="I84" s="163"/>
      <c r="J84" s="159"/>
      <c r="K84" s="159"/>
      <c r="L84" s="164"/>
      <c r="M84" s="165"/>
      <c r="N84" s="166"/>
      <c r="O84" s="166"/>
      <c r="P84" s="166"/>
      <c r="Q84" s="166"/>
      <c r="R84" s="166"/>
      <c r="S84" s="166"/>
      <c r="T84" s="167"/>
      <c r="AT84" s="168" t="s">
        <v>142</v>
      </c>
      <c r="AU84" s="168" t="s">
        <v>82</v>
      </c>
      <c r="AV84" s="10" t="s">
        <v>82</v>
      </c>
      <c r="AW84" s="10" t="s">
        <v>35</v>
      </c>
      <c r="AX84" s="10" t="s">
        <v>74</v>
      </c>
      <c r="AY84" s="168" t="s">
        <v>141</v>
      </c>
    </row>
    <row r="85" spans="1:65" s="11" customFormat="1" ht="11.25">
      <c r="B85" s="169"/>
      <c r="C85" s="170"/>
      <c r="D85" s="160" t="s">
        <v>142</v>
      </c>
      <c r="E85" s="171" t="s">
        <v>28</v>
      </c>
      <c r="F85" s="172" t="s">
        <v>412</v>
      </c>
      <c r="G85" s="170"/>
      <c r="H85" s="173">
        <v>4.4000000000000004</v>
      </c>
      <c r="I85" s="174"/>
      <c r="J85" s="170"/>
      <c r="K85" s="170"/>
      <c r="L85" s="175"/>
      <c r="M85" s="176"/>
      <c r="N85" s="177"/>
      <c r="O85" s="177"/>
      <c r="P85" s="177"/>
      <c r="Q85" s="177"/>
      <c r="R85" s="177"/>
      <c r="S85" s="177"/>
      <c r="T85" s="178"/>
      <c r="AT85" s="179" t="s">
        <v>142</v>
      </c>
      <c r="AU85" s="179" t="s">
        <v>82</v>
      </c>
      <c r="AV85" s="11" t="s">
        <v>84</v>
      </c>
      <c r="AW85" s="11" t="s">
        <v>35</v>
      </c>
      <c r="AX85" s="11" t="s">
        <v>74</v>
      </c>
      <c r="AY85" s="179" t="s">
        <v>141</v>
      </c>
    </row>
    <row r="86" spans="1:65" s="12" customFormat="1" ht="11.25">
      <c r="B86" s="180"/>
      <c r="C86" s="181"/>
      <c r="D86" s="160" t="s">
        <v>142</v>
      </c>
      <c r="E86" s="182" t="s">
        <v>28</v>
      </c>
      <c r="F86" s="183" t="s">
        <v>145</v>
      </c>
      <c r="G86" s="181"/>
      <c r="H86" s="184">
        <v>4.4000000000000004</v>
      </c>
      <c r="I86" s="185"/>
      <c r="J86" s="181"/>
      <c r="K86" s="181"/>
      <c r="L86" s="186"/>
      <c r="M86" s="187"/>
      <c r="N86" s="188"/>
      <c r="O86" s="188"/>
      <c r="P86" s="188"/>
      <c r="Q86" s="188"/>
      <c r="R86" s="188"/>
      <c r="S86" s="188"/>
      <c r="T86" s="189"/>
      <c r="AT86" s="190" t="s">
        <v>142</v>
      </c>
      <c r="AU86" s="190" t="s">
        <v>82</v>
      </c>
      <c r="AV86" s="12" t="s">
        <v>140</v>
      </c>
      <c r="AW86" s="12" t="s">
        <v>35</v>
      </c>
      <c r="AX86" s="12" t="s">
        <v>82</v>
      </c>
      <c r="AY86" s="190" t="s">
        <v>141</v>
      </c>
    </row>
    <row r="87" spans="1:65" s="2" customFormat="1" ht="101.25" customHeight="1">
      <c r="A87" s="34"/>
      <c r="B87" s="35"/>
      <c r="C87" s="145" t="s">
        <v>84</v>
      </c>
      <c r="D87" s="145" t="s">
        <v>135</v>
      </c>
      <c r="E87" s="146" t="s">
        <v>324</v>
      </c>
      <c r="F87" s="147" t="s">
        <v>325</v>
      </c>
      <c r="G87" s="148" t="s">
        <v>181</v>
      </c>
      <c r="H87" s="149">
        <v>6.6</v>
      </c>
      <c r="I87" s="150"/>
      <c r="J87" s="151">
        <f>ROUND(I87*H87,2)</f>
        <v>0</v>
      </c>
      <c r="K87" s="147" t="s">
        <v>139</v>
      </c>
      <c r="L87" s="39"/>
      <c r="M87" s="152" t="s">
        <v>28</v>
      </c>
      <c r="N87" s="153" t="s">
        <v>45</v>
      </c>
      <c r="O87" s="64"/>
      <c r="P87" s="154">
        <f>O87*H87</f>
        <v>0</v>
      </c>
      <c r="Q87" s="154">
        <v>0</v>
      </c>
      <c r="R87" s="154">
        <f>Q87*H87</f>
        <v>0</v>
      </c>
      <c r="S87" s="154">
        <v>0</v>
      </c>
      <c r="T87" s="155">
        <f>S87*H87</f>
        <v>0</v>
      </c>
      <c r="U87" s="34"/>
      <c r="V87" s="34"/>
      <c r="W87" s="34"/>
      <c r="X87" s="34"/>
      <c r="Y87" s="34"/>
      <c r="Z87" s="34"/>
      <c r="AA87" s="34"/>
      <c r="AB87" s="34"/>
      <c r="AC87" s="34"/>
      <c r="AD87" s="34"/>
      <c r="AE87" s="34"/>
      <c r="AR87" s="156" t="s">
        <v>140</v>
      </c>
      <c r="AT87" s="156" t="s">
        <v>135</v>
      </c>
      <c r="AU87" s="156" t="s">
        <v>82</v>
      </c>
      <c r="AY87" s="17" t="s">
        <v>141</v>
      </c>
      <c r="BE87" s="157">
        <f>IF(N87="základní",J87,0)</f>
        <v>0</v>
      </c>
      <c r="BF87" s="157">
        <f>IF(N87="snížená",J87,0)</f>
        <v>0</v>
      </c>
      <c r="BG87" s="157">
        <f>IF(N87="zákl. přenesená",J87,0)</f>
        <v>0</v>
      </c>
      <c r="BH87" s="157">
        <f>IF(N87="sníž. přenesená",J87,0)</f>
        <v>0</v>
      </c>
      <c r="BI87" s="157">
        <f>IF(N87="nulová",J87,0)</f>
        <v>0</v>
      </c>
      <c r="BJ87" s="17" t="s">
        <v>82</v>
      </c>
      <c r="BK87" s="157">
        <f>ROUND(I87*H87,2)</f>
        <v>0</v>
      </c>
      <c r="BL87" s="17" t="s">
        <v>140</v>
      </c>
      <c r="BM87" s="156" t="s">
        <v>140</v>
      </c>
    </row>
    <row r="88" spans="1:65" s="10" customFormat="1" ht="11.25">
      <c r="B88" s="158"/>
      <c r="C88" s="159"/>
      <c r="D88" s="160" t="s">
        <v>142</v>
      </c>
      <c r="E88" s="161" t="s">
        <v>28</v>
      </c>
      <c r="F88" s="162" t="s">
        <v>413</v>
      </c>
      <c r="G88" s="159"/>
      <c r="H88" s="161" t="s">
        <v>28</v>
      </c>
      <c r="I88" s="163"/>
      <c r="J88" s="159"/>
      <c r="K88" s="159"/>
      <c r="L88" s="164"/>
      <c r="M88" s="165"/>
      <c r="N88" s="166"/>
      <c r="O88" s="166"/>
      <c r="P88" s="166"/>
      <c r="Q88" s="166"/>
      <c r="R88" s="166"/>
      <c r="S88" s="166"/>
      <c r="T88" s="167"/>
      <c r="AT88" s="168" t="s">
        <v>142</v>
      </c>
      <c r="AU88" s="168" t="s">
        <v>82</v>
      </c>
      <c r="AV88" s="10" t="s">
        <v>82</v>
      </c>
      <c r="AW88" s="10" t="s">
        <v>35</v>
      </c>
      <c r="AX88" s="10" t="s">
        <v>74</v>
      </c>
      <c r="AY88" s="168" t="s">
        <v>141</v>
      </c>
    </row>
    <row r="89" spans="1:65" s="11" customFormat="1" ht="11.25">
      <c r="B89" s="169"/>
      <c r="C89" s="170"/>
      <c r="D89" s="160" t="s">
        <v>142</v>
      </c>
      <c r="E89" s="171" t="s">
        <v>28</v>
      </c>
      <c r="F89" s="172" t="s">
        <v>414</v>
      </c>
      <c r="G89" s="170"/>
      <c r="H89" s="173">
        <v>6.6</v>
      </c>
      <c r="I89" s="174"/>
      <c r="J89" s="170"/>
      <c r="K89" s="170"/>
      <c r="L89" s="175"/>
      <c r="M89" s="176"/>
      <c r="N89" s="177"/>
      <c r="O89" s="177"/>
      <c r="P89" s="177"/>
      <c r="Q89" s="177"/>
      <c r="R89" s="177"/>
      <c r="S89" s="177"/>
      <c r="T89" s="178"/>
      <c r="AT89" s="179" t="s">
        <v>142</v>
      </c>
      <c r="AU89" s="179" t="s">
        <v>82</v>
      </c>
      <c r="AV89" s="11" t="s">
        <v>84</v>
      </c>
      <c r="AW89" s="11" t="s">
        <v>35</v>
      </c>
      <c r="AX89" s="11" t="s">
        <v>74</v>
      </c>
      <c r="AY89" s="179" t="s">
        <v>141</v>
      </c>
    </row>
    <row r="90" spans="1:65" s="12" customFormat="1" ht="11.25">
      <c r="B90" s="180"/>
      <c r="C90" s="181"/>
      <c r="D90" s="160" t="s">
        <v>142</v>
      </c>
      <c r="E90" s="182" t="s">
        <v>28</v>
      </c>
      <c r="F90" s="183" t="s">
        <v>145</v>
      </c>
      <c r="G90" s="181"/>
      <c r="H90" s="184">
        <v>6.6</v>
      </c>
      <c r="I90" s="185"/>
      <c r="J90" s="181"/>
      <c r="K90" s="181"/>
      <c r="L90" s="186"/>
      <c r="M90" s="187"/>
      <c r="N90" s="188"/>
      <c r="O90" s="188"/>
      <c r="P90" s="188"/>
      <c r="Q90" s="188"/>
      <c r="R90" s="188"/>
      <c r="S90" s="188"/>
      <c r="T90" s="189"/>
      <c r="AT90" s="190" t="s">
        <v>142</v>
      </c>
      <c r="AU90" s="190" t="s">
        <v>82</v>
      </c>
      <c r="AV90" s="12" t="s">
        <v>140</v>
      </c>
      <c r="AW90" s="12" t="s">
        <v>35</v>
      </c>
      <c r="AX90" s="12" t="s">
        <v>82</v>
      </c>
      <c r="AY90" s="190" t="s">
        <v>141</v>
      </c>
    </row>
    <row r="91" spans="1:65" s="2" customFormat="1" ht="55.5" customHeight="1">
      <c r="A91" s="34"/>
      <c r="B91" s="35"/>
      <c r="C91" s="145" t="s">
        <v>152</v>
      </c>
      <c r="D91" s="145" t="s">
        <v>135</v>
      </c>
      <c r="E91" s="146" t="s">
        <v>212</v>
      </c>
      <c r="F91" s="147" t="s">
        <v>213</v>
      </c>
      <c r="G91" s="148" t="s">
        <v>208</v>
      </c>
      <c r="H91" s="149">
        <v>5</v>
      </c>
      <c r="I91" s="150"/>
      <c r="J91" s="151">
        <f>ROUND(I91*H91,2)</f>
        <v>0</v>
      </c>
      <c r="K91" s="147" t="s">
        <v>139</v>
      </c>
      <c r="L91" s="39"/>
      <c r="M91" s="152" t="s">
        <v>28</v>
      </c>
      <c r="N91" s="153" t="s">
        <v>45</v>
      </c>
      <c r="O91" s="64"/>
      <c r="P91" s="154">
        <f>O91*H91</f>
        <v>0</v>
      </c>
      <c r="Q91" s="154">
        <v>0</v>
      </c>
      <c r="R91" s="154">
        <f>Q91*H91</f>
        <v>0</v>
      </c>
      <c r="S91" s="154">
        <v>0</v>
      </c>
      <c r="T91" s="155">
        <f>S91*H91</f>
        <v>0</v>
      </c>
      <c r="U91" s="34"/>
      <c r="V91" s="34"/>
      <c r="W91" s="34"/>
      <c r="X91" s="34"/>
      <c r="Y91" s="34"/>
      <c r="Z91" s="34"/>
      <c r="AA91" s="34"/>
      <c r="AB91" s="34"/>
      <c r="AC91" s="34"/>
      <c r="AD91" s="34"/>
      <c r="AE91" s="34"/>
      <c r="AR91" s="156" t="s">
        <v>140</v>
      </c>
      <c r="AT91" s="156" t="s">
        <v>135</v>
      </c>
      <c r="AU91" s="156" t="s">
        <v>82</v>
      </c>
      <c r="AY91" s="17" t="s">
        <v>141</v>
      </c>
      <c r="BE91" s="157">
        <f>IF(N91="základní",J91,0)</f>
        <v>0</v>
      </c>
      <c r="BF91" s="157">
        <f>IF(N91="snížená",J91,0)</f>
        <v>0</v>
      </c>
      <c r="BG91" s="157">
        <f>IF(N91="zákl. přenesená",J91,0)</f>
        <v>0</v>
      </c>
      <c r="BH91" s="157">
        <f>IF(N91="sníž. přenesená",J91,0)</f>
        <v>0</v>
      </c>
      <c r="BI91" s="157">
        <f>IF(N91="nulová",J91,0)</f>
        <v>0</v>
      </c>
      <c r="BJ91" s="17" t="s">
        <v>82</v>
      </c>
      <c r="BK91" s="157">
        <f>ROUND(I91*H91,2)</f>
        <v>0</v>
      </c>
      <c r="BL91" s="17" t="s">
        <v>140</v>
      </c>
      <c r="BM91" s="156" t="s">
        <v>155</v>
      </c>
    </row>
    <row r="92" spans="1:65" s="11" customFormat="1" ht="11.25">
      <c r="B92" s="169"/>
      <c r="C92" s="170"/>
      <c r="D92" s="160" t="s">
        <v>142</v>
      </c>
      <c r="E92" s="171" t="s">
        <v>28</v>
      </c>
      <c r="F92" s="172" t="s">
        <v>415</v>
      </c>
      <c r="G92" s="170"/>
      <c r="H92" s="173">
        <v>5</v>
      </c>
      <c r="I92" s="174"/>
      <c r="J92" s="170"/>
      <c r="K92" s="170"/>
      <c r="L92" s="175"/>
      <c r="M92" s="176"/>
      <c r="N92" s="177"/>
      <c r="O92" s="177"/>
      <c r="P92" s="177"/>
      <c r="Q92" s="177"/>
      <c r="R92" s="177"/>
      <c r="S92" s="177"/>
      <c r="T92" s="178"/>
      <c r="AT92" s="179" t="s">
        <v>142</v>
      </c>
      <c r="AU92" s="179" t="s">
        <v>82</v>
      </c>
      <c r="AV92" s="11" t="s">
        <v>84</v>
      </c>
      <c r="AW92" s="11" t="s">
        <v>35</v>
      </c>
      <c r="AX92" s="11" t="s">
        <v>74</v>
      </c>
      <c r="AY92" s="179" t="s">
        <v>141</v>
      </c>
    </row>
    <row r="93" spans="1:65" s="12" customFormat="1" ht="11.25">
      <c r="B93" s="180"/>
      <c r="C93" s="181"/>
      <c r="D93" s="160" t="s">
        <v>142</v>
      </c>
      <c r="E93" s="182" t="s">
        <v>28</v>
      </c>
      <c r="F93" s="183" t="s">
        <v>145</v>
      </c>
      <c r="G93" s="181"/>
      <c r="H93" s="184">
        <v>5</v>
      </c>
      <c r="I93" s="185"/>
      <c r="J93" s="181"/>
      <c r="K93" s="181"/>
      <c r="L93" s="186"/>
      <c r="M93" s="187"/>
      <c r="N93" s="188"/>
      <c r="O93" s="188"/>
      <c r="P93" s="188"/>
      <c r="Q93" s="188"/>
      <c r="R93" s="188"/>
      <c r="S93" s="188"/>
      <c r="T93" s="189"/>
      <c r="AT93" s="190" t="s">
        <v>142</v>
      </c>
      <c r="AU93" s="190" t="s">
        <v>82</v>
      </c>
      <c r="AV93" s="12" t="s">
        <v>140</v>
      </c>
      <c r="AW93" s="12" t="s">
        <v>35</v>
      </c>
      <c r="AX93" s="12" t="s">
        <v>82</v>
      </c>
      <c r="AY93" s="190" t="s">
        <v>141</v>
      </c>
    </row>
    <row r="94" spans="1:65" s="2" customFormat="1" ht="49.15" customHeight="1">
      <c r="A94" s="34"/>
      <c r="B94" s="35"/>
      <c r="C94" s="145" t="s">
        <v>140</v>
      </c>
      <c r="D94" s="145" t="s">
        <v>135</v>
      </c>
      <c r="E94" s="146" t="s">
        <v>416</v>
      </c>
      <c r="F94" s="147" t="s">
        <v>417</v>
      </c>
      <c r="G94" s="148" t="s">
        <v>159</v>
      </c>
      <c r="H94" s="149">
        <v>8</v>
      </c>
      <c r="I94" s="150"/>
      <c r="J94" s="151">
        <f>ROUND(I94*H94,2)</f>
        <v>0</v>
      </c>
      <c r="K94" s="147" t="s">
        <v>139</v>
      </c>
      <c r="L94" s="39"/>
      <c r="M94" s="152" t="s">
        <v>28</v>
      </c>
      <c r="N94" s="153" t="s">
        <v>45</v>
      </c>
      <c r="O94" s="64"/>
      <c r="P94" s="154">
        <f>O94*H94</f>
        <v>0</v>
      </c>
      <c r="Q94" s="154">
        <v>0</v>
      </c>
      <c r="R94" s="154">
        <f>Q94*H94</f>
        <v>0</v>
      </c>
      <c r="S94" s="154">
        <v>0</v>
      </c>
      <c r="T94" s="155">
        <f>S94*H94</f>
        <v>0</v>
      </c>
      <c r="U94" s="34"/>
      <c r="V94" s="34"/>
      <c r="W94" s="34"/>
      <c r="X94" s="34"/>
      <c r="Y94" s="34"/>
      <c r="Z94" s="34"/>
      <c r="AA94" s="34"/>
      <c r="AB94" s="34"/>
      <c r="AC94" s="34"/>
      <c r="AD94" s="34"/>
      <c r="AE94" s="34"/>
      <c r="AR94" s="156" t="s">
        <v>140</v>
      </c>
      <c r="AT94" s="156" t="s">
        <v>135</v>
      </c>
      <c r="AU94" s="156" t="s">
        <v>82</v>
      </c>
      <c r="AY94" s="17" t="s">
        <v>141</v>
      </c>
      <c r="BE94" s="157">
        <f>IF(N94="základní",J94,0)</f>
        <v>0</v>
      </c>
      <c r="BF94" s="157">
        <f>IF(N94="snížená",J94,0)</f>
        <v>0</v>
      </c>
      <c r="BG94" s="157">
        <f>IF(N94="zákl. přenesená",J94,0)</f>
        <v>0</v>
      </c>
      <c r="BH94" s="157">
        <f>IF(N94="sníž. přenesená",J94,0)</f>
        <v>0</v>
      </c>
      <c r="BI94" s="157">
        <f>IF(N94="nulová",J94,0)</f>
        <v>0</v>
      </c>
      <c r="BJ94" s="17" t="s">
        <v>82</v>
      </c>
      <c r="BK94" s="157">
        <f>ROUND(I94*H94,2)</f>
        <v>0</v>
      </c>
      <c r="BL94" s="17" t="s">
        <v>140</v>
      </c>
      <c r="BM94" s="156" t="s">
        <v>149</v>
      </c>
    </row>
    <row r="95" spans="1:65" s="11" customFormat="1" ht="11.25">
      <c r="B95" s="169"/>
      <c r="C95" s="170"/>
      <c r="D95" s="160" t="s">
        <v>142</v>
      </c>
      <c r="E95" s="171" t="s">
        <v>28</v>
      </c>
      <c r="F95" s="172" t="s">
        <v>418</v>
      </c>
      <c r="G95" s="170"/>
      <c r="H95" s="173">
        <v>8</v>
      </c>
      <c r="I95" s="174"/>
      <c r="J95" s="170"/>
      <c r="K95" s="170"/>
      <c r="L95" s="175"/>
      <c r="M95" s="176"/>
      <c r="N95" s="177"/>
      <c r="O95" s="177"/>
      <c r="P95" s="177"/>
      <c r="Q95" s="177"/>
      <c r="R95" s="177"/>
      <c r="S95" s="177"/>
      <c r="T95" s="178"/>
      <c r="AT95" s="179" t="s">
        <v>142</v>
      </c>
      <c r="AU95" s="179" t="s">
        <v>82</v>
      </c>
      <c r="AV95" s="11" t="s">
        <v>84</v>
      </c>
      <c r="AW95" s="11" t="s">
        <v>35</v>
      </c>
      <c r="AX95" s="11" t="s">
        <v>74</v>
      </c>
      <c r="AY95" s="179" t="s">
        <v>141</v>
      </c>
    </row>
    <row r="96" spans="1:65" s="12" customFormat="1" ht="11.25">
      <c r="B96" s="180"/>
      <c r="C96" s="181"/>
      <c r="D96" s="160" t="s">
        <v>142</v>
      </c>
      <c r="E96" s="182" t="s">
        <v>28</v>
      </c>
      <c r="F96" s="183" t="s">
        <v>145</v>
      </c>
      <c r="G96" s="181"/>
      <c r="H96" s="184">
        <v>8</v>
      </c>
      <c r="I96" s="185"/>
      <c r="J96" s="181"/>
      <c r="K96" s="181"/>
      <c r="L96" s="186"/>
      <c r="M96" s="187"/>
      <c r="N96" s="188"/>
      <c r="O96" s="188"/>
      <c r="P96" s="188"/>
      <c r="Q96" s="188"/>
      <c r="R96" s="188"/>
      <c r="S96" s="188"/>
      <c r="T96" s="189"/>
      <c r="AT96" s="190" t="s">
        <v>142</v>
      </c>
      <c r="AU96" s="190" t="s">
        <v>82</v>
      </c>
      <c r="AV96" s="12" t="s">
        <v>140</v>
      </c>
      <c r="AW96" s="12" t="s">
        <v>35</v>
      </c>
      <c r="AX96" s="12" t="s">
        <v>82</v>
      </c>
      <c r="AY96" s="190" t="s">
        <v>141</v>
      </c>
    </row>
    <row r="97" spans="1:65" s="2" customFormat="1" ht="78" customHeight="1">
      <c r="A97" s="34"/>
      <c r="B97" s="35"/>
      <c r="C97" s="145" t="s">
        <v>161</v>
      </c>
      <c r="D97" s="145" t="s">
        <v>135</v>
      </c>
      <c r="E97" s="146" t="s">
        <v>419</v>
      </c>
      <c r="F97" s="147" t="s">
        <v>420</v>
      </c>
      <c r="G97" s="148" t="s">
        <v>138</v>
      </c>
      <c r="H97" s="149">
        <v>40</v>
      </c>
      <c r="I97" s="150"/>
      <c r="J97" s="151">
        <f>ROUND(I97*H97,2)</f>
        <v>0</v>
      </c>
      <c r="K97" s="147" t="s">
        <v>139</v>
      </c>
      <c r="L97" s="39"/>
      <c r="M97" s="152" t="s">
        <v>28</v>
      </c>
      <c r="N97" s="153" t="s">
        <v>45</v>
      </c>
      <c r="O97" s="64"/>
      <c r="P97" s="154">
        <f>O97*H97</f>
        <v>0</v>
      </c>
      <c r="Q97" s="154">
        <v>0</v>
      </c>
      <c r="R97" s="154">
        <f>Q97*H97</f>
        <v>0</v>
      </c>
      <c r="S97" s="154">
        <v>0</v>
      </c>
      <c r="T97" s="155">
        <f>S97*H97</f>
        <v>0</v>
      </c>
      <c r="U97" s="34"/>
      <c r="V97" s="34"/>
      <c r="W97" s="34"/>
      <c r="X97" s="34"/>
      <c r="Y97" s="34"/>
      <c r="Z97" s="34"/>
      <c r="AA97" s="34"/>
      <c r="AB97" s="34"/>
      <c r="AC97" s="34"/>
      <c r="AD97" s="34"/>
      <c r="AE97" s="34"/>
      <c r="AR97" s="156" t="s">
        <v>140</v>
      </c>
      <c r="AT97" s="156" t="s">
        <v>135</v>
      </c>
      <c r="AU97" s="156" t="s">
        <v>82</v>
      </c>
      <c r="AY97" s="17" t="s">
        <v>141</v>
      </c>
      <c r="BE97" s="157">
        <f>IF(N97="základní",J97,0)</f>
        <v>0</v>
      </c>
      <c r="BF97" s="157">
        <f>IF(N97="snížená",J97,0)</f>
        <v>0</v>
      </c>
      <c r="BG97" s="157">
        <f>IF(N97="zákl. přenesená",J97,0)</f>
        <v>0</v>
      </c>
      <c r="BH97" s="157">
        <f>IF(N97="sníž. přenesená",J97,0)</f>
        <v>0</v>
      </c>
      <c r="BI97" s="157">
        <f>IF(N97="nulová",J97,0)</f>
        <v>0</v>
      </c>
      <c r="BJ97" s="17" t="s">
        <v>82</v>
      </c>
      <c r="BK97" s="157">
        <f>ROUND(I97*H97,2)</f>
        <v>0</v>
      </c>
      <c r="BL97" s="17" t="s">
        <v>140</v>
      </c>
      <c r="BM97" s="156" t="s">
        <v>164</v>
      </c>
    </row>
    <row r="98" spans="1:65" s="11" customFormat="1" ht="11.25">
      <c r="B98" s="169"/>
      <c r="C98" s="170"/>
      <c r="D98" s="160" t="s">
        <v>142</v>
      </c>
      <c r="E98" s="171" t="s">
        <v>28</v>
      </c>
      <c r="F98" s="172" t="s">
        <v>421</v>
      </c>
      <c r="G98" s="170"/>
      <c r="H98" s="173">
        <v>40</v>
      </c>
      <c r="I98" s="174"/>
      <c r="J98" s="170"/>
      <c r="K98" s="170"/>
      <c r="L98" s="175"/>
      <c r="M98" s="176"/>
      <c r="N98" s="177"/>
      <c r="O98" s="177"/>
      <c r="P98" s="177"/>
      <c r="Q98" s="177"/>
      <c r="R98" s="177"/>
      <c r="S98" s="177"/>
      <c r="T98" s="178"/>
      <c r="AT98" s="179" t="s">
        <v>142</v>
      </c>
      <c r="AU98" s="179" t="s">
        <v>82</v>
      </c>
      <c r="AV98" s="11" t="s">
        <v>84</v>
      </c>
      <c r="AW98" s="11" t="s">
        <v>35</v>
      </c>
      <c r="AX98" s="11" t="s">
        <v>74</v>
      </c>
      <c r="AY98" s="179" t="s">
        <v>141</v>
      </c>
    </row>
    <row r="99" spans="1:65" s="12" customFormat="1" ht="11.25">
      <c r="B99" s="180"/>
      <c r="C99" s="181"/>
      <c r="D99" s="160" t="s">
        <v>142</v>
      </c>
      <c r="E99" s="182" t="s">
        <v>28</v>
      </c>
      <c r="F99" s="183" t="s">
        <v>145</v>
      </c>
      <c r="G99" s="181"/>
      <c r="H99" s="184">
        <v>40</v>
      </c>
      <c r="I99" s="185"/>
      <c r="J99" s="181"/>
      <c r="K99" s="181"/>
      <c r="L99" s="186"/>
      <c r="M99" s="187"/>
      <c r="N99" s="188"/>
      <c r="O99" s="188"/>
      <c r="P99" s="188"/>
      <c r="Q99" s="188"/>
      <c r="R99" s="188"/>
      <c r="S99" s="188"/>
      <c r="T99" s="189"/>
      <c r="AT99" s="190" t="s">
        <v>142</v>
      </c>
      <c r="AU99" s="190" t="s">
        <v>82</v>
      </c>
      <c r="AV99" s="12" t="s">
        <v>140</v>
      </c>
      <c r="AW99" s="12" t="s">
        <v>35</v>
      </c>
      <c r="AX99" s="12" t="s">
        <v>82</v>
      </c>
      <c r="AY99" s="190" t="s">
        <v>141</v>
      </c>
    </row>
    <row r="100" spans="1:65" s="2" customFormat="1" ht="24.2" customHeight="1">
      <c r="A100" s="34"/>
      <c r="B100" s="35"/>
      <c r="C100" s="191" t="s">
        <v>155</v>
      </c>
      <c r="D100" s="191" t="s">
        <v>146</v>
      </c>
      <c r="E100" s="192" t="s">
        <v>422</v>
      </c>
      <c r="F100" s="193" t="s">
        <v>423</v>
      </c>
      <c r="G100" s="194" t="s">
        <v>138</v>
      </c>
      <c r="H100" s="195">
        <v>40</v>
      </c>
      <c r="I100" s="196"/>
      <c r="J100" s="197">
        <f>ROUND(I100*H100,2)</f>
        <v>0</v>
      </c>
      <c r="K100" s="193" t="s">
        <v>139</v>
      </c>
      <c r="L100" s="198"/>
      <c r="M100" s="199" t="s">
        <v>28</v>
      </c>
      <c r="N100" s="200" t="s">
        <v>45</v>
      </c>
      <c r="O100" s="64"/>
      <c r="P100" s="154">
        <f>O100*H100</f>
        <v>0</v>
      </c>
      <c r="Q100" s="154">
        <v>1.1100000000000001E-3</v>
      </c>
      <c r="R100" s="154">
        <f>Q100*H100</f>
        <v>4.4400000000000002E-2</v>
      </c>
      <c r="S100" s="154">
        <v>0</v>
      </c>
      <c r="T100" s="155">
        <f>S100*H100</f>
        <v>0</v>
      </c>
      <c r="U100" s="34"/>
      <c r="V100" s="34"/>
      <c r="W100" s="34"/>
      <c r="X100" s="34"/>
      <c r="Y100" s="34"/>
      <c r="Z100" s="34"/>
      <c r="AA100" s="34"/>
      <c r="AB100" s="34"/>
      <c r="AC100" s="34"/>
      <c r="AD100" s="34"/>
      <c r="AE100" s="34"/>
      <c r="AR100" s="156" t="s">
        <v>149</v>
      </c>
      <c r="AT100" s="156" t="s">
        <v>146</v>
      </c>
      <c r="AU100" s="156" t="s">
        <v>82</v>
      </c>
      <c r="AY100" s="17" t="s">
        <v>141</v>
      </c>
      <c r="BE100" s="157">
        <f>IF(N100="základní",J100,0)</f>
        <v>0</v>
      </c>
      <c r="BF100" s="157">
        <f>IF(N100="snížená",J100,0)</f>
        <v>0</v>
      </c>
      <c r="BG100" s="157">
        <f>IF(N100="zákl. přenesená",J100,0)</f>
        <v>0</v>
      </c>
      <c r="BH100" s="157">
        <f>IF(N100="sníž. přenesená",J100,0)</f>
        <v>0</v>
      </c>
      <c r="BI100" s="157">
        <f>IF(N100="nulová",J100,0)</f>
        <v>0</v>
      </c>
      <c r="BJ100" s="17" t="s">
        <v>82</v>
      </c>
      <c r="BK100" s="157">
        <f>ROUND(I100*H100,2)</f>
        <v>0</v>
      </c>
      <c r="BL100" s="17" t="s">
        <v>140</v>
      </c>
      <c r="BM100" s="156" t="s">
        <v>193</v>
      </c>
    </row>
    <row r="101" spans="1:65" s="11" customFormat="1" ht="11.25">
      <c r="B101" s="169"/>
      <c r="C101" s="170"/>
      <c r="D101" s="160" t="s">
        <v>142</v>
      </c>
      <c r="E101" s="171" t="s">
        <v>28</v>
      </c>
      <c r="F101" s="172" t="s">
        <v>421</v>
      </c>
      <c r="G101" s="170"/>
      <c r="H101" s="173">
        <v>40</v>
      </c>
      <c r="I101" s="174"/>
      <c r="J101" s="170"/>
      <c r="K101" s="170"/>
      <c r="L101" s="175"/>
      <c r="M101" s="176"/>
      <c r="N101" s="177"/>
      <c r="O101" s="177"/>
      <c r="P101" s="177"/>
      <c r="Q101" s="177"/>
      <c r="R101" s="177"/>
      <c r="S101" s="177"/>
      <c r="T101" s="178"/>
      <c r="AT101" s="179" t="s">
        <v>142</v>
      </c>
      <c r="AU101" s="179" t="s">
        <v>82</v>
      </c>
      <c r="AV101" s="11" t="s">
        <v>84</v>
      </c>
      <c r="AW101" s="11" t="s">
        <v>35</v>
      </c>
      <c r="AX101" s="11" t="s">
        <v>74</v>
      </c>
      <c r="AY101" s="179" t="s">
        <v>141</v>
      </c>
    </row>
    <row r="102" spans="1:65" s="12" customFormat="1" ht="11.25">
      <c r="B102" s="180"/>
      <c r="C102" s="181"/>
      <c r="D102" s="160" t="s">
        <v>142</v>
      </c>
      <c r="E102" s="182" t="s">
        <v>28</v>
      </c>
      <c r="F102" s="183" t="s">
        <v>145</v>
      </c>
      <c r="G102" s="181"/>
      <c r="H102" s="184">
        <v>40</v>
      </c>
      <c r="I102" s="185"/>
      <c r="J102" s="181"/>
      <c r="K102" s="181"/>
      <c r="L102" s="186"/>
      <c r="M102" s="187"/>
      <c r="N102" s="188"/>
      <c r="O102" s="188"/>
      <c r="P102" s="188"/>
      <c r="Q102" s="188"/>
      <c r="R102" s="188"/>
      <c r="S102" s="188"/>
      <c r="T102" s="189"/>
      <c r="AT102" s="190" t="s">
        <v>142</v>
      </c>
      <c r="AU102" s="190" t="s">
        <v>82</v>
      </c>
      <c r="AV102" s="12" t="s">
        <v>140</v>
      </c>
      <c r="AW102" s="12" t="s">
        <v>35</v>
      </c>
      <c r="AX102" s="12" t="s">
        <v>82</v>
      </c>
      <c r="AY102" s="190" t="s">
        <v>141</v>
      </c>
    </row>
    <row r="103" spans="1:65" s="2" customFormat="1" ht="62.65" customHeight="1">
      <c r="A103" s="34"/>
      <c r="B103" s="35"/>
      <c r="C103" s="145" t="s">
        <v>170</v>
      </c>
      <c r="D103" s="145" t="s">
        <v>135</v>
      </c>
      <c r="E103" s="146" t="s">
        <v>424</v>
      </c>
      <c r="F103" s="147" t="s">
        <v>425</v>
      </c>
      <c r="G103" s="148" t="s">
        <v>159</v>
      </c>
      <c r="H103" s="149">
        <v>5.4</v>
      </c>
      <c r="I103" s="150"/>
      <c r="J103" s="151">
        <f t="shared" ref="J103:J110" si="0">ROUND(I103*H103,2)</f>
        <v>0</v>
      </c>
      <c r="K103" s="147" t="s">
        <v>139</v>
      </c>
      <c r="L103" s="39"/>
      <c r="M103" s="152" t="s">
        <v>28</v>
      </c>
      <c r="N103" s="153" t="s">
        <v>45</v>
      </c>
      <c r="O103" s="64"/>
      <c r="P103" s="154">
        <f t="shared" ref="P103:P110" si="1">O103*H103</f>
        <v>0</v>
      </c>
      <c r="Q103" s="154">
        <v>0</v>
      </c>
      <c r="R103" s="154">
        <f t="shared" ref="R103:R110" si="2">Q103*H103</f>
        <v>0</v>
      </c>
      <c r="S103" s="154">
        <v>0</v>
      </c>
      <c r="T103" s="155">
        <f t="shared" ref="T103:T110" si="3">S103*H103</f>
        <v>0</v>
      </c>
      <c r="U103" s="34"/>
      <c r="V103" s="34"/>
      <c r="W103" s="34"/>
      <c r="X103" s="34"/>
      <c r="Y103" s="34"/>
      <c r="Z103" s="34"/>
      <c r="AA103" s="34"/>
      <c r="AB103" s="34"/>
      <c r="AC103" s="34"/>
      <c r="AD103" s="34"/>
      <c r="AE103" s="34"/>
      <c r="AR103" s="156" t="s">
        <v>140</v>
      </c>
      <c r="AT103" s="156" t="s">
        <v>135</v>
      </c>
      <c r="AU103" s="156" t="s">
        <v>82</v>
      </c>
      <c r="AY103" s="17" t="s">
        <v>141</v>
      </c>
      <c r="BE103" s="157">
        <f t="shared" ref="BE103:BE110" si="4">IF(N103="základní",J103,0)</f>
        <v>0</v>
      </c>
      <c r="BF103" s="157">
        <f t="shared" ref="BF103:BF110" si="5">IF(N103="snížená",J103,0)</f>
        <v>0</v>
      </c>
      <c r="BG103" s="157">
        <f t="shared" ref="BG103:BG110" si="6">IF(N103="zákl. přenesená",J103,0)</f>
        <v>0</v>
      </c>
      <c r="BH103" s="157">
        <f t="shared" ref="BH103:BH110" si="7">IF(N103="sníž. přenesená",J103,0)</f>
        <v>0</v>
      </c>
      <c r="BI103" s="157">
        <f t="shared" ref="BI103:BI110" si="8">IF(N103="nulová",J103,0)</f>
        <v>0</v>
      </c>
      <c r="BJ103" s="17" t="s">
        <v>82</v>
      </c>
      <c r="BK103" s="157">
        <f t="shared" ref="BK103:BK110" si="9">ROUND(I103*H103,2)</f>
        <v>0</v>
      </c>
      <c r="BL103" s="17" t="s">
        <v>140</v>
      </c>
      <c r="BM103" s="156" t="s">
        <v>205</v>
      </c>
    </row>
    <row r="104" spans="1:65" s="2" customFormat="1" ht="16.5" customHeight="1">
      <c r="A104" s="34"/>
      <c r="B104" s="35"/>
      <c r="C104" s="191" t="s">
        <v>149</v>
      </c>
      <c r="D104" s="191" t="s">
        <v>146</v>
      </c>
      <c r="E104" s="192" t="s">
        <v>426</v>
      </c>
      <c r="F104" s="193" t="s">
        <v>427</v>
      </c>
      <c r="G104" s="194" t="s">
        <v>138</v>
      </c>
      <c r="H104" s="195">
        <v>18</v>
      </c>
      <c r="I104" s="196"/>
      <c r="J104" s="197">
        <f t="shared" si="0"/>
        <v>0</v>
      </c>
      <c r="K104" s="193" t="s">
        <v>139</v>
      </c>
      <c r="L104" s="198"/>
      <c r="M104" s="199" t="s">
        <v>28</v>
      </c>
      <c r="N104" s="200" t="s">
        <v>45</v>
      </c>
      <c r="O104" s="64"/>
      <c r="P104" s="154">
        <f t="shared" si="1"/>
        <v>0</v>
      </c>
      <c r="Q104" s="154">
        <v>0</v>
      </c>
      <c r="R104" s="154">
        <f t="shared" si="2"/>
        <v>0</v>
      </c>
      <c r="S104" s="154">
        <v>0</v>
      </c>
      <c r="T104" s="155">
        <f t="shared" si="3"/>
        <v>0</v>
      </c>
      <c r="U104" s="34"/>
      <c r="V104" s="34"/>
      <c r="W104" s="34"/>
      <c r="X104" s="34"/>
      <c r="Y104" s="34"/>
      <c r="Z104" s="34"/>
      <c r="AA104" s="34"/>
      <c r="AB104" s="34"/>
      <c r="AC104" s="34"/>
      <c r="AD104" s="34"/>
      <c r="AE104" s="34"/>
      <c r="AR104" s="156" t="s">
        <v>149</v>
      </c>
      <c r="AT104" s="156" t="s">
        <v>146</v>
      </c>
      <c r="AU104" s="156" t="s">
        <v>82</v>
      </c>
      <c r="AY104" s="17" t="s">
        <v>141</v>
      </c>
      <c r="BE104" s="157">
        <f t="shared" si="4"/>
        <v>0</v>
      </c>
      <c r="BF104" s="157">
        <f t="shared" si="5"/>
        <v>0</v>
      </c>
      <c r="BG104" s="157">
        <f t="shared" si="6"/>
        <v>0</v>
      </c>
      <c r="BH104" s="157">
        <f t="shared" si="7"/>
        <v>0</v>
      </c>
      <c r="BI104" s="157">
        <f t="shared" si="8"/>
        <v>0</v>
      </c>
      <c r="BJ104" s="17" t="s">
        <v>82</v>
      </c>
      <c r="BK104" s="157">
        <f t="shared" si="9"/>
        <v>0</v>
      </c>
      <c r="BL104" s="17" t="s">
        <v>140</v>
      </c>
      <c r="BM104" s="156" t="s">
        <v>173</v>
      </c>
    </row>
    <row r="105" spans="1:65" s="2" customFormat="1" ht="24.2" customHeight="1">
      <c r="A105" s="34"/>
      <c r="B105" s="35"/>
      <c r="C105" s="191" t="s">
        <v>178</v>
      </c>
      <c r="D105" s="191" t="s">
        <v>146</v>
      </c>
      <c r="E105" s="192" t="s">
        <v>428</v>
      </c>
      <c r="F105" s="193" t="s">
        <v>429</v>
      </c>
      <c r="G105" s="194" t="s">
        <v>138</v>
      </c>
      <c r="H105" s="195">
        <v>2</v>
      </c>
      <c r="I105" s="196"/>
      <c r="J105" s="197">
        <f t="shared" si="0"/>
        <v>0</v>
      </c>
      <c r="K105" s="193" t="s">
        <v>139</v>
      </c>
      <c r="L105" s="198"/>
      <c r="M105" s="199" t="s">
        <v>28</v>
      </c>
      <c r="N105" s="200" t="s">
        <v>45</v>
      </c>
      <c r="O105" s="64"/>
      <c r="P105" s="154">
        <f t="shared" si="1"/>
        <v>0</v>
      </c>
      <c r="Q105" s="154">
        <v>0</v>
      </c>
      <c r="R105" s="154">
        <f t="shared" si="2"/>
        <v>0</v>
      </c>
      <c r="S105" s="154">
        <v>0</v>
      </c>
      <c r="T105" s="155">
        <f t="shared" si="3"/>
        <v>0</v>
      </c>
      <c r="U105" s="34"/>
      <c r="V105" s="34"/>
      <c r="W105" s="34"/>
      <c r="X105" s="34"/>
      <c r="Y105" s="34"/>
      <c r="Z105" s="34"/>
      <c r="AA105" s="34"/>
      <c r="AB105" s="34"/>
      <c r="AC105" s="34"/>
      <c r="AD105" s="34"/>
      <c r="AE105" s="34"/>
      <c r="AR105" s="156" t="s">
        <v>149</v>
      </c>
      <c r="AT105" s="156" t="s">
        <v>146</v>
      </c>
      <c r="AU105" s="156" t="s">
        <v>82</v>
      </c>
      <c r="AY105" s="17" t="s">
        <v>141</v>
      </c>
      <c r="BE105" s="157">
        <f t="shared" si="4"/>
        <v>0</v>
      </c>
      <c r="BF105" s="157">
        <f t="shared" si="5"/>
        <v>0</v>
      </c>
      <c r="BG105" s="157">
        <f t="shared" si="6"/>
        <v>0</v>
      </c>
      <c r="BH105" s="157">
        <f t="shared" si="7"/>
        <v>0</v>
      </c>
      <c r="BI105" s="157">
        <f t="shared" si="8"/>
        <v>0</v>
      </c>
      <c r="BJ105" s="17" t="s">
        <v>82</v>
      </c>
      <c r="BK105" s="157">
        <f t="shared" si="9"/>
        <v>0</v>
      </c>
      <c r="BL105" s="17" t="s">
        <v>140</v>
      </c>
      <c r="BM105" s="156" t="s">
        <v>182</v>
      </c>
    </row>
    <row r="106" spans="1:65" s="2" customFormat="1" ht="21.75" customHeight="1">
      <c r="A106" s="34"/>
      <c r="B106" s="35"/>
      <c r="C106" s="191" t="s">
        <v>164</v>
      </c>
      <c r="D106" s="191" t="s">
        <v>146</v>
      </c>
      <c r="E106" s="192" t="s">
        <v>430</v>
      </c>
      <c r="F106" s="193" t="s">
        <v>431</v>
      </c>
      <c r="G106" s="194" t="s">
        <v>138</v>
      </c>
      <c r="H106" s="195">
        <v>6</v>
      </c>
      <c r="I106" s="196"/>
      <c r="J106" s="197">
        <f t="shared" si="0"/>
        <v>0</v>
      </c>
      <c r="K106" s="193" t="s">
        <v>139</v>
      </c>
      <c r="L106" s="198"/>
      <c r="M106" s="199" t="s">
        <v>28</v>
      </c>
      <c r="N106" s="200" t="s">
        <v>45</v>
      </c>
      <c r="O106" s="64"/>
      <c r="P106" s="154">
        <f t="shared" si="1"/>
        <v>0</v>
      </c>
      <c r="Q106" s="154">
        <v>0</v>
      </c>
      <c r="R106" s="154">
        <f t="shared" si="2"/>
        <v>0</v>
      </c>
      <c r="S106" s="154">
        <v>0</v>
      </c>
      <c r="T106" s="155">
        <f t="shared" si="3"/>
        <v>0</v>
      </c>
      <c r="U106" s="34"/>
      <c r="V106" s="34"/>
      <c r="W106" s="34"/>
      <c r="X106" s="34"/>
      <c r="Y106" s="34"/>
      <c r="Z106" s="34"/>
      <c r="AA106" s="34"/>
      <c r="AB106" s="34"/>
      <c r="AC106" s="34"/>
      <c r="AD106" s="34"/>
      <c r="AE106" s="34"/>
      <c r="AR106" s="156" t="s">
        <v>149</v>
      </c>
      <c r="AT106" s="156" t="s">
        <v>146</v>
      </c>
      <c r="AU106" s="156" t="s">
        <v>82</v>
      </c>
      <c r="AY106" s="17" t="s">
        <v>141</v>
      </c>
      <c r="BE106" s="157">
        <f t="shared" si="4"/>
        <v>0</v>
      </c>
      <c r="BF106" s="157">
        <f t="shared" si="5"/>
        <v>0</v>
      </c>
      <c r="BG106" s="157">
        <f t="shared" si="6"/>
        <v>0</v>
      </c>
      <c r="BH106" s="157">
        <f t="shared" si="7"/>
        <v>0</v>
      </c>
      <c r="BI106" s="157">
        <f t="shared" si="8"/>
        <v>0</v>
      </c>
      <c r="BJ106" s="17" t="s">
        <v>82</v>
      </c>
      <c r="BK106" s="157">
        <f t="shared" si="9"/>
        <v>0</v>
      </c>
      <c r="BL106" s="17" t="s">
        <v>140</v>
      </c>
      <c r="BM106" s="156" t="s">
        <v>186</v>
      </c>
    </row>
    <row r="107" spans="1:65" s="2" customFormat="1" ht="16.5" customHeight="1">
      <c r="A107" s="34"/>
      <c r="B107" s="35"/>
      <c r="C107" s="191" t="s">
        <v>188</v>
      </c>
      <c r="D107" s="191" t="s">
        <v>146</v>
      </c>
      <c r="E107" s="192" t="s">
        <v>432</v>
      </c>
      <c r="F107" s="193" t="s">
        <v>433</v>
      </c>
      <c r="G107" s="194" t="s">
        <v>138</v>
      </c>
      <c r="H107" s="195">
        <v>4</v>
      </c>
      <c r="I107" s="196"/>
      <c r="J107" s="197">
        <f t="shared" si="0"/>
        <v>0</v>
      </c>
      <c r="K107" s="193" t="s">
        <v>139</v>
      </c>
      <c r="L107" s="198"/>
      <c r="M107" s="199" t="s">
        <v>28</v>
      </c>
      <c r="N107" s="200" t="s">
        <v>45</v>
      </c>
      <c r="O107" s="64"/>
      <c r="P107" s="154">
        <f t="shared" si="1"/>
        <v>0</v>
      </c>
      <c r="Q107" s="154">
        <v>0</v>
      </c>
      <c r="R107" s="154">
        <f t="shared" si="2"/>
        <v>0</v>
      </c>
      <c r="S107" s="154">
        <v>0</v>
      </c>
      <c r="T107" s="155">
        <f t="shared" si="3"/>
        <v>0</v>
      </c>
      <c r="U107" s="34"/>
      <c r="V107" s="34"/>
      <c r="W107" s="34"/>
      <c r="X107" s="34"/>
      <c r="Y107" s="34"/>
      <c r="Z107" s="34"/>
      <c r="AA107" s="34"/>
      <c r="AB107" s="34"/>
      <c r="AC107" s="34"/>
      <c r="AD107" s="34"/>
      <c r="AE107" s="34"/>
      <c r="AR107" s="156" t="s">
        <v>149</v>
      </c>
      <c r="AT107" s="156" t="s">
        <v>146</v>
      </c>
      <c r="AU107" s="156" t="s">
        <v>82</v>
      </c>
      <c r="AY107" s="17" t="s">
        <v>141</v>
      </c>
      <c r="BE107" s="157">
        <f t="shared" si="4"/>
        <v>0</v>
      </c>
      <c r="BF107" s="157">
        <f t="shared" si="5"/>
        <v>0</v>
      </c>
      <c r="BG107" s="157">
        <f t="shared" si="6"/>
        <v>0</v>
      </c>
      <c r="BH107" s="157">
        <f t="shared" si="7"/>
        <v>0</v>
      </c>
      <c r="BI107" s="157">
        <f t="shared" si="8"/>
        <v>0</v>
      </c>
      <c r="BJ107" s="17" t="s">
        <v>82</v>
      </c>
      <c r="BK107" s="157">
        <f t="shared" si="9"/>
        <v>0</v>
      </c>
      <c r="BL107" s="17" t="s">
        <v>140</v>
      </c>
      <c r="BM107" s="156" t="s">
        <v>191</v>
      </c>
    </row>
    <row r="108" spans="1:65" s="2" customFormat="1" ht="16.5" customHeight="1">
      <c r="A108" s="34"/>
      <c r="B108" s="35"/>
      <c r="C108" s="191" t="s">
        <v>193</v>
      </c>
      <c r="D108" s="191" t="s">
        <v>146</v>
      </c>
      <c r="E108" s="192" t="s">
        <v>434</v>
      </c>
      <c r="F108" s="193" t="s">
        <v>435</v>
      </c>
      <c r="G108" s="194" t="s">
        <v>138</v>
      </c>
      <c r="H108" s="195">
        <v>1</v>
      </c>
      <c r="I108" s="196"/>
      <c r="J108" s="197">
        <f t="shared" si="0"/>
        <v>0</v>
      </c>
      <c r="K108" s="193" t="s">
        <v>139</v>
      </c>
      <c r="L108" s="198"/>
      <c r="M108" s="199" t="s">
        <v>28</v>
      </c>
      <c r="N108" s="200" t="s">
        <v>45</v>
      </c>
      <c r="O108" s="64"/>
      <c r="P108" s="154">
        <f t="shared" si="1"/>
        <v>0</v>
      </c>
      <c r="Q108" s="154">
        <v>0</v>
      </c>
      <c r="R108" s="154">
        <f t="shared" si="2"/>
        <v>0</v>
      </c>
      <c r="S108" s="154">
        <v>0</v>
      </c>
      <c r="T108" s="155">
        <f t="shared" si="3"/>
        <v>0</v>
      </c>
      <c r="U108" s="34"/>
      <c r="V108" s="34"/>
      <c r="W108" s="34"/>
      <c r="X108" s="34"/>
      <c r="Y108" s="34"/>
      <c r="Z108" s="34"/>
      <c r="AA108" s="34"/>
      <c r="AB108" s="34"/>
      <c r="AC108" s="34"/>
      <c r="AD108" s="34"/>
      <c r="AE108" s="34"/>
      <c r="AR108" s="156" t="s">
        <v>149</v>
      </c>
      <c r="AT108" s="156" t="s">
        <v>146</v>
      </c>
      <c r="AU108" s="156" t="s">
        <v>82</v>
      </c>
      <c r="AY108" s="17" t="s">
        <v>141</v>
      </c>
      <c r="BE108" s="157">
        <f t="shared" si="4"/>
        <v>0</v>
      </c>
      <c r="BF108" s="157">
        <f t="shared" si="5"/>
        <v>0</v>
      </c>
      <c r="BG108" s="157">
        <f t="shared" si="6"/>
        <v>0</v>
      </c>
      <c r="BH108" s="157">
        <f t="shared" si="7"/>
        <v>0</v>
      </c>
      <c r="BI108" s="157">
        <f t="shared" si="8"/>
        <v>0</v>
      </c>
      <c r="BJ108" s="17" t="s">
        <v>82</v>
      </c>
      <c r="BK108" s="157">
        <f t="shared" si="9"/>
        <v>0</v>
      </c>
      <c r="BL108" s="17" t="s">
        <v>140</v>
      </c>
      <c r="BM108" s="156" t="s">
        <v>197</v>
      </c>
    </row>
    <row r="109" spans="1:65" s="2" customFormat="1" ht="16.5" customHeight="1">
      <c r="A109" s="34"/>
      <c r="B109" s="35"/>
      <c r="C109" s="191" t="s">
        <v>199</v>
      </c>
      <c r="D109" s="191" t="s">
        <v>146</v>
      </c>
      <c r="E109" s="192" t="s">
        <v>436</v>
      </c>
      <c r="F109" s="193" t="s">
        <v>437</v>
      </c>
      <c r="G109" s="194" t="s">
        <v>138</v>
      </c>
      <c r="H109" s="195">
        <v>1</v>
      </c>
      <c r="I109" s="196"/>
      <c r="J109" s="197">
        <f t="shared" si="0"/>
        <v>0</v>
      </c>
      <c r="K109" s="193" t="s">
        <v>139</v>
      </c>
      <c r="L109" s="198"/>
      <c r="M109" s="199" t="s">
        <v>28</v>
      </c>
      <c r="N109" s="200" t="s">
        <v>45</v>
      </c>
      <c r="O109" s="64"/>
      <c r="P109" s="154">
        <f t="shared" si="1"/>
        <v>0</v>
      </c>
      <c r="Q109" s="154">
        <v>0</v>
      </c>
      <c r="R109" s="154">
        <f t="shared" si="2"/>
        <v>0</v>
      </c>
      <c r="S109" s="154">
        <v>0</v>
      </c>
      <c r="T109" s="155">
        <f t="shared" si="3"/>
        <v>0</v>
      </c>
      <c r="U109" s="34"/>
      <c r="V109" s="34"/>
      <c r="W109" s="34"/>
      <c r="X109" s="34"/>
      <c r="Y109" s="34"/>
      <c r="Z109" s="34"/>
      <c r="AA109" s="34"/>
      <c r="AB109" s="34"/>
      <c r="AC109" s="34"/>
      <c r="AD109" s="34"/>
      <c r="AE109" s="34"/>
      <c r="AR109" s="156" t="s">
        <v>149</v>
      </c>
      <c r="AT109" s="156" t="s">
        <v>146</v>
      </c>
      <c r="AU109" s="156" t="s">
        <v>82</v>
      </c>
      <c r="AY109" s="17" t="s">
        <v>141</v>
      </c>
      <c r="BE109" s="157">
        <f t="shared" si="4"/>
        <v>0</v>
      </c>
      <c r="BF109" s="157">
        <f t="shared" si="5"/>
        <v>0</v>
      </c>
      <c r="BG109" s="157">
        <f t="shared" si="6"/>
        <v>0</v>
      </c>
      <c r="BH109" s="157">
        <f t="shared" si="7"/>
        <v>0</v>
      </c>
      <c r="BI109" s="157">
        <f t="shared" si="8"/>
        <v>0</v>
      </c>
      <c r="BJ109" s="17" t="s">
        <v>82</v>
      </c>
      <c r="BK109" s="157">
        <f t="shared" si="9"/>
        <v>0</v>
      </c>
      <c r="BL109" s="17" t="s">
        <v>140</v>
      </c>
      <c r="BM109" s="156" t="s">
        <v>203</v>
      </c>
    </row>
    <row r="110" spans="1:65" s="2" customFormat="1" ht="55.5" customHeight="1">
      <c r="A110" s="34"/>
      <c r="B110" s="35"/>
      <c r="C110" s="145" t="s">
        <v>205</v>
      </c>
      <c r="D110" s="145" t="s">
        <v>135</v>
      </c>
      <c r="E110" s="146" t="s">
        <v>438</v>
      </c>
      <c r="F110" s="147" t="s">
        <v>439</v>
      </c>
      <c r="G110" s="148" t="s">
        <v>159</v>
      </c>
      <c r="H110" s="149">
        <v>4</v>
      </c>
      <c r="I110" s="150"/>
      <c r="J110" s="151">
        <f t="shared" si="0"/>
        <v>0</v>
      </c>
      <c r="K110" s="147" t="s">
        <v>139</v>
      </c>
      <c r="L110" s="39"/>
      <c r="M110" s="152" t="s">
        <v>28</v>
      </c>
      <c r="N110" s="153" t="s">
        <v>45</v>
      </c>
      <c r="O110" s="64"/>
      <c r="P110" s="154">
        <f t="shared" si="1"/>
        <v>0</v>
      </c>
      <c r="Q110" s="154">
        <v>0</v>
      </c>
      <c r="R110" s="154">
        <f t="shared" si="2"/>
        <v>0</v>
      </c>
      <c r="S110" s="154">
        <v>0</v>
      </c>
      <c r="T110" s="155">
        <f t="shared" si="3"/>
        <v>0</v>
      </c>
      <c r="U110" s="34"/>
      <c r="V110" s="34"/>
      <c r="W110" s="34"/>
      <c r="X110" s="34"/>
      <c r="Y110" s="34"/>
      <c r="Z110" s="34"/>
      <c r="AA110" s="34"/>
      <c r="AB110" s="34"/>
      <c r="AC110" s="34"/>
      <c r="AD110" s="34"/>
      <c r="AE110" s="34"/>
      <c r="AR110" s="156" t="s">
        <v>140</v>
      </c>
      <c r="AT110" s="156" t="s">
        <v>135</v>
      </c>
      <c r="AU110" s="156" t="s">
        <v>82</v>
      </c>
      <c r="AY110" s="17" t="s">
        <v>141</v>
      </c>
      <c r="BE110" s="157">
        <f t="shared" si="4"/>
        <v>0</v>
      </c>
      <c r="BF110" s="157">
        <f t="shared" si="5"/>
        <v>0</v>
      </c>
      <c r="BG110" s="157">
        <f t="shared" si="6"/>
        <v>0</v>
      </c>
      <c r="BH110" s="157">
        <f t="shared" si="7"/>
        <v>0</v>
      </c>
      <c r="BI110" s="157">
        <f t="shared" si="8"/>
        <v>0</v>
      </c>
      <c r="BJ110" s="17" t="s">
        <v>82</v>
      </c>
      <c r="BK110" s="157">
        <f t="shared" si="9"/>
        <v>0</v>
      </c>
      <c r="BL110" s="17" t="s">
        <v>140</v>
      </c>
      <c r="BM110" s="156" t="s">
        <v>209</v>
      </c>
    </row>
    <row r="111" spans="1:65" s="11" customFormat="1" ht="22.5">
      <c r="B111" s="169"/>
      <c r="C111" s="170"/>
      <c r="D111" s="160" t="s">
        <v>142</v>
      </c>
      <c r="E111" s="171" t="s">
        <v>28</v>
      </c>
      <c r="F111" s="172" t="s">
        <v>440</v>
      </c>
      <c r="G111" s="170"/>
      <c r="H111" s="173">
        <v>4</v>
      </c>
      <c r="I111" s="174"/>
      <c r="J111" s="170"/>
      <c r="K111" s="170"/>
      <c r="L111" s="175"/>
      <c r="M111" s="176"/>
      <c r="N111" s="177"/>
      <c r="O111" s="177"/>
      <c r="P111" s="177"/>
      <c r="Q111" s="177"/>
      <c r="R111" s="177"/>
      <c r="S111" s="177"/>
      <c r="T111" s="178"/>
      <c r="AT111" s="179" t="s">
        <v>142</v>
      </c>
      <c r="AU111" s="179" t="s">
        <v>82</v>
      </c>
      <c r="AV111" s="11" t="s">
        <v>84</v>
      </c>
      <c r="AW111" s="11" t="s">
        <v>35</v>
      </c>
      <c r="AX111" s="11" t="s">
        <v>74</v>
      </c>
      <c r="AY111" s="179" t="s">
        <v>141</v>
      </c>
    </row>
    <row r="112" spans="1:65" s="12" customFormat="1" ht="11.25">
      <c r="B112" s="180"/>
      <c r="C112" s="181"/>
      <c r="D112" s="160" t="s">
        <v>142</v>
      </c>
      <c r="E112" s="182" t="s">
        <v>28</v>
      </c>
      <c r="F112" s="183" t="s">
        <v>145</v>
      </c>
      <c r="G112" s="181"/>
      <c r="H112" s="184">
        <v>4</v>
      </c>
      <c r="I112" s="185"/>
      <c r="J112" s="181"/>
      <c r="K112" s="181"/>
      <c r="L112" s="186"/>
      <c r="M112" s="187"/>
      <c r="N112" s="188"/>
      <c r="O112" s="188"/>
      <c r="P112" s="188"/>
      <c r="Q112" s="188"/>
      <c r="R112" s="188"/>
      <c r="S112" s="188"/>
      <c r="T112" s="189"/>
      <c r="AT112" s="190" t="s">
        <v>142</v>
      </c>
      <c r="AU112" s="190" t="s">
        <v>82</v>
      </c>
      <c r="AV112" s="12" t="s">
        <v>140</v>
      </c>
      <c r="AW112" s="12" t="s">
        <v>35</v>
      </c>
      <c r="AX112" s="12" t="s">
        <v>82</v>
      </c>
      <c r="AY112" s="190" t="s">
        <v>141</v>
      </c>
    </row>
    <row r="113" spans="1:65" s="2" customFormat="1" ht="90" customHeight="1">
      <c r="A113" s="34"/>
      <c r="B113" s="35"/>
      <c r="C113" s="145" t="s">
        <v>8</v>
      </c>
      <c r="D113" s="145" t="s">
        <v>135</v>
      </c>
      <c r="E113" s="146" t="s">
        <v>441</v>
      </c>
      <c r="F113" s="147" t="s">
        <v>442</v>
      </c>
      <c r="G113" s="148" t="s">
        <v>208</v>
      </c>
      <c r="H113" s="149">
        <v>16</v>
      </c>
      <c r="I113" s="150"/>
      <c r="J113" s="151">
        <f>ROUND(I113*H113,2)</f>
        <v>0</v>
      </c>
      <c r="K113" s="147" t="s">
        <v>139</v>
      </c>
      <c r="L113" s="39"/>
      <c r="M113" s="152" t="s">
        <v>28</v>
      </c>
      <c r="N113" s="153" t="s">
        <v>45</v>
      </c>
      <c r="O113" s="64"/>
      <c r="P113" s="154">
        <f>O113*H113</f>
        <v>0</v>
      </c>
      <c r="Q113" s="154">
        <v>0</v>
      </c>
      <c r="R113" s="154">
        <f>Q113*H113</f>
        <v>0</v>
      </c>
      <c r="S113" s="154">
        <v>0</v>
      </c>
      <c r="T113" s="155">
        <f>S113*H113</f>
        <v>0</v>
      </c>
      <c r="U113" s="34"/>
      <c r="V113" s="34"/>
      <c r="W113" s="34"/>
      <c r="X113" s="34"/>
      <c r="Y113" s="34"/>
      <c r="Z113" s="34"/>
      <c r="AA113" s="34"/>
      <c r="AB113" s="34"/>
      <c r="AC113" s="34"/>
      <c r="AD113" s="34"/>
      <c r="AE113" s="34"/>
      <c r="AR113" s="156" t="s">
        <v>140</v>
      </c>
      <c r="AT113" s="156" t="s">
        <v>135</v>
      </c>
      <c r="AU113" s="156" t="s">
        <v>82</v>
      </c>
      <c r="AY113" s="17" t="s">
        <v>141</v>
      </c>
      <c r="BE113" s="157">
        <f>IF(N113="základní",J113,0)</f>
        <v>0</v>
      </c>
      <c r="BF113" s="157">
        <f>IF(N113="snížená",J113,0)</f>
        <v>0</v>
      </c>
      <c r="BG113" s="157">
        <f>IF(N113="zákl. přenesená",J113,0)</f>
        <v>0</v>
      </c>
      <c r="BH113" s="157">
        <f>IF(N113="sníž. přenesená",J113,0)</f>
        <v>0</v>
      </c>
      <c r="BI113" s="157">
        <f>IF(N113="nulová",J113,0)</f>
        <v>0</v>
      </c>
      <c r="BJ113" s="17" t="s">
        <v>82</v>
      </c>
      <c r="BK113" s="157">
        <f>ROUND(I113*H113,2)</f>
        <v>0</v>
      </c>
      <c r="BL113" s="17" t="s">
        <v>140</v>
      </c>
      <c r="BM113" s="156" t="s">
        <v>280</v>
      </c>
    </row>
    <row r="114" spans="1:65" s="10" customFormat="1" ht="11.25">
      <c r="B114" s="158"/>
      <c r="C114" s="159"/>
      <c r="D114" s="160" t="s">
        <v>142</v>
      </c>
      <c r="E114" s="161" t="s">
        <v>28</v>
      </c>
      <c r="F114" s="162" t="s">
        <v>443</v>
      </c>
      <c r="G114" s="159"/>
      <c r="H114" s="161" t="s">
        <v>28</v>
      </c>
      <c r="I114" s="163"/>
      <c r="J114" s="159"/>
      <c r="K114" s="159"/>
      <c r="L114" s="164"/>
      <c r="M114" s="165"/>
      <c r="N114" s="166"/>
      <c r="O114" s="166"/>
      <c r="P114" s="166"/>
      <c r="Q114" s="166"/>
      <c r="R114" s="166"/>
      <c r="S114" s="166"/>
      <c r="T114" s="167"/>
      <c r="AT114" s="168" t="s">
        <v>142</v>
      </c>
      <c r="AU114" s="168" t="s">
        <v>82</v>
      </c>
      <c r="AV114" s="10" t="s">
        <v>82</v>
      </c>
      <c r="AW114" s="10" t="s">
        <v>35</v>
      </c>
      <c r="AX114" s="10" t="s">
        <v>74</v>
      </c>
      <c r="AY114" s="168" t="s">
        <v>141</v>
      </c>
    </row>
    <row r="115" spans="1:65" s="11" customFormat="1" ht="11.25">
      <c r="B115" s="169"/>
      <c r="C115" s="170"/>
      <c r="D115" s="160" t="s">
        <v>142</v>
      </c>
      <c r="E115" s="171" t="s">
        <v>28</v>
      </c>
      <c r="F115" s="172" t="s">
        <v>444</v>
      </c>
      <c r="G115" s="170"/>
      <c r="H115" s="173">
        <v>16</v>
      </c>
      <c r="I115" s="174"/>
      <c r="J115" s="170"/>
      <c r="K115" s="170"/>
      <c r="L115" s="175"/>
      <c r="M115" s="176"/>
      <c r="N115" s="177"/>
      <c r="O115" s="177"/>
      <c r="P115" s="177"/>
      <c r="Q115" s="177"/>
      <c r="R115" s="177"/>
      <c r="S115" s="177"/>
      <c r="T115" s="178"/>
      <c r="AT115" s="179" t="s">
        <v>142</v>
      </c>
      <c r="AU115" s="179" t="s">
        <v>82</v>
      </c>
      <c r="AV115" s="11" t="s">
        <v>84</v>
      </c>
      <c r="AW115" s="11" t="s">
        <v>35</v>
      </c>
      <c r="AX115" s="11" t="s">
        <v>74</v>
      </c>
      <c r="AY115" s="179" t="s">
        <v>141</v>
      </c>
    </row>
    <row r="116" spans="1:65" s="12" customFormat="1" ht="11.25">
      <c r="B116" s="180"/>
      <c r="C116" s="181"/>
      <c r="D116" s="160" t="s">
        <v>142</v>
      </c>
      <c r="E116" s="182" t="s">
        <v>28</v>
      </c>
      <c r="F116" s="183" t="s">
        <v>145</v>
      </c>
      <c r="G116" s="181"/>
      <c r="H116" s="184">
        <v>16</v>
      </c>
      <c r="I116" s="185"/>
      <c r="J116" s="181"/>
      <c r="K116" s="181"/>
      <c r="L116" s="186"/>
      <c r="M116" s="187"/>
      <c r="N116" s="188"/>
      <c r="O116" s="188"/>
      <c r="P116" s="188"/>
      <c r="Q116" s="188"/>
      <c r="R116" s="188"/>
      <c r="S116" s="188"/>
      <c r="T116" s="189"/>
      <c r="AT116" s="190" t="s">
        <v>142</v>
      </c>
      <c r="AU116" s="190" t="s">
        <v>82</v>
      </c>
      <c r="AV116" s="12" t="s">
        <v>140</v>
      </c>
      <c r="AW116" s="12" t="s">
        <v>35</v>
      </c>
      <c r="AX116" s="12" t="s">
        <v>82</v>
      </c>
      <c r="AY116" s="190" t="s">
        <v>141</v>
      </c>
    </row>
    <row r="117" spans="1:65" s="2" customFormat="1" ht="24.2" customHeight="1">
      <c r="A117" s="34"/>
      <c r="B117" s="35"/>
      <c r="C117" s="191" t="s">
        <v>173</v>
      </c>
      <c r="D117" s="191" t="s">
        <v>146</v>
      </c>
      <c r="E117" s="192" t="s">
        <v>445</v>
      </c>
      <c r="F117" s="193" t="s">
        <v>446</v>
      </c>
      <c r="G117" s="194" t="s">
        <v>181</v>
      </c>
      <c r="H117" s="195">
        <v>4</v>
      </c>
      <c r="I117" s="196"/>
      <c r="J117" s="197">
        <f>ROUND(I117*H117,2)</f>
        <v>0</v>
      </c>
      <c r="K117" s="193" t="s">
        <v>139</v>
      </c>
      <c r="L117" s="198"/>
      <c r="M117" s="199" t="s">
        <v>28</v>
      </c>
      <c r="N117" s="200" t="s">
        <v>45</v>
      </c>
      <c r="O117" s="64"/>
      <c r="P117" s="154">
        <f>O117*H117</f>
        <v>0</v>
      </c>
      <c r="Q117" s="154">
        <v>1</v>
      </c>
      <c r="R117" s="154">
        <f>Q117*H117</f>
        <v>4</v>
      </c>
      <c r="S117" s="154">
        <v>0</v>
      </c>
      <c r="T117" s="155">
        <f>S117*H117</f>
        <v>0</v>
      </c>
      <c r="U117" s="34"/>
      <c r="V117" s="34"/>
      <c r="W117" s="34"/>
      <c r="X117" s="34"/>
      <c r="Y117" s="34"/>
      <c r="Z117" s="34"/>
      <c r="AA117" s="34"/>
      <c r="AB117" s="34"/>
      <c r="AC117" s="34"/>
      <c r="AD117" s="34"/>
      <c r="AE117" s="34"/>
      <c r="AR117" s="156" t="s">
        <v>149</v>
      </c>
      <c r="AT117" s="156" t="s">
        <v>146</v>
      </c>
      <c r="AU117" s="156" t="s">
        <v>82</v>
      </c>
      <c r="AY117" s="17" t="s">
        <v>141</v>
      </c>
      <c r="BE117" s="157">
        <f>IF(N117="základní",J117,0)</f>
        <v>0</v>
      </c>
      <c r="BF117" s="157">
        <f>IF(N117="snížená",J117,0)</f>
        <v>0</v>
      </c>
      <c r="BG117" s="157">
        <f>IF(N117="zákl. přenesená",J117,0)</f>
        <v>0</v>
      </c>
      <c r="BH117" s="157">
        <f>IF(N117="sníž. přenesená",J117,0)</f>
        <v>0</v>
      </c>
      <c r="BI117" s="157">
        <f>IF(N117="nulová",J117,0)</f>
        <v>0</v>
      </c>
      <c r="BJ117" s="17" t="s">
        <v>82</v>
      </c>
      <c r="BK117" s="157">
        <f>ROUND(I117*H117,2)</f>
        <v>0</v>
      </c>
      <c r="BL117" s="17" t="s">
        <v>140</v>
      </c>
      <c r="BM117" s="156" t="s">
        <v>214</v>
      </c>
    </row>
    <row r="118" spans="1:65" s="11" customFormat="1" ht="11.25">
      <c r="B118" s="169"/>
      <c r="C118" s="170"/>
      <c r="D118" s="160" t="s">
        <v>142</v>
      </c>
      <c r="E118" s="171" t="s">
        <v>28</v>
      </c>
      <c r="F118" s="172" t="s">
        <v>447</v>
      </c>
      <c r="G118" s="170"/>
      <c r="H118" s="173">
        <v>4</v>
      </c>
      <c r="I118" s="174"/>
      <c r="J118" s="170"/>
      <c r="K118" s="170"/>
      <c r="L118" s="175"/>
      <c r="M118" s="176"/>
      <c r="N118" s="177"/>
      <c r="O118" s="177"/>
      <c r="P118" s="177"/>
      <c r="Q118" s="177"/>
      <c r="R118" s="177"/>
      <c r="S118" s="177"/>
      <c r="T118" s="178"/>
      <c r="AT118" s="179" t="s">
        <v>142</v>
      </c>
      <c r="AU118" s="179" t="s">
        <v>82</v>
      </c>
      <c r="AV118" s="11" t="s">
        <v>84</v>
      </c>
      <c r="AW118" s="11" t="s">
        <v>35</v>
      </c>
      <c r="AX118" s="11" t="s">
        <v>74</v>
      </c>
      <c r="AY118" s="179" t="s">
        <v>141</v>
      </c>
    </row>
    <row r="119" spans="1:65" s="12" customFormat="1" ht="11.25">
      <c r="B119" s="180"/>
      <c r="C119" s="181"/>
      <c r="D119" s="160" t="s">
        <v>142</v>
      </c>
      <c r="E119" s="182" t="s">
        <v>28</v>
      </c>
      <c r="F119" s="183" t="s">
        <v>145</v>
      </c>
      <c r="G119" s="181"/>
      <c r="H119" s="184">
        <v>4</v>
      </c>
      <c r="I119" s="185"/>
      <c r="J119" s="181"/>
      <c r="K119" s="181"/>
      <c r="L119" s="186"/>
      <c r="M119" s="187"/>
      <c r="N119" s="188"/>
      <c r="O119" s="188"/>
      <c r="P119" s="188"/>
      <c r="Q119" s="188"/>
      <c r="R119" s="188"/>
      <c r="S119" s="188"/>
      <c r="T119" s="189"/>
      <c r="AT119" s="190" t="s">
        <v>142</v>
      </c>
      <c r="AU119" s="190" t="s">
        <v>82</v>
      </c>
      <c r="AV119" s="12" t="s">
        <v>140</v>
      </c>
      <c r="AW119" s="12" t="s">
        <v>35</v>
      </c>
      <c r="AX119" s="12" t="s">
        <v>82</v>
      </c>
      <c r="AY119" s="190" t="s">
        <v>141</v>
      </c>
    </row>
    <row r="120" spans="1:65" s="2" customFormat="1" ht="21.75" customHeight="1">
      <c r="A120" s="34"/>
      <c r="B120" s="35"/>
      <c r="C120" s="191" t="s">
        <v>220</v>
      </c>
      <c r="D120" s="191" t="s">
        <v>146</v>
      </c>
      <c r="E120" s="192" t="s">
        <v>448</v>
      </c>
      <c r="F120" s="193" t="s">
        <v>449</v>
      </c>
      <c r="G120" s="194" t="s">
        <v>181</v>
      </c>
      <c r="H120" s="195">
        <v>2</v>
      </c>
      <c r="I120" s="196"/>
      <c r="J120" s="197">
        <f>ROUND(I120*H120,2)</f>
        <v>0</v>
      </c>
      <c r="K120" s="193" t="s">
        <v>139</v>
      </c>
      <c r="L120" s="198"/>
      <c r="M120" s="199" t="s">
        <v>28</v>
      </c>
      <c r="N120" s="200" t="s">
        <v>45</v>
      </c>
      <c r="O120" s="64"/>
      <c r="P120" s="154">
        <f>O120*H120</f>
        <v>0</v>
      </c>
      <c r="Q120" s="154">
        <v>1</v>
      </c>
      <c r="R120" s="154">
        <f>Q120*H120</f>
        <v>2</v>
      </c>
      <c r="S120" s="154">
        <v>0</v>
      </c>
      <c r="T120" s="155">
        <f>S120*H120</f>
        <v>0</v>
      </c>
      <c r="U120" s="34"/>
      <c r="V120" s="34"/>
      <c r="W120" s="34"/>
      <c r="X120" s="34"/>
      <c r="Y120" s="34"/>
      <c r="Z120" s="34"/>
      <c r="AA120" s="34"/>
      <c r="AB120" s="34"/>
      <c r="AC120" s="34"/>
      <c r="AD120" s="34"/>
      <c r="AE120" s="34"/>
      <c r="AR120" s="156" t="s">
        <v>149</v>
      </c>
      <c r="AT120" s="156" t="s">
        <v>146</v>
      </c>
      <c r="AU120" s="156" t="s">
        <v>82</v>
      </c>
      <c r="AY120" s="17" t="s">
        <v>141</v>
      </c>
      <c r="BE120" s="157">
        <f>IF(N120="základní",J120,0)</f>
        <v>0</v>
      </c>
      <c r="BF120" s="157">
        <f>IF(N120="snížená",J120,0)</f>
        <v>0</v>
      </c>
      <c r="BG120" s="157">
        <f>IF(N120="zákl. přenesená",J120,0)</f>
        <v>0</v>
      </c>
      <c r="BH120" s="157">
        <f>IF(N120="sníž. přenesená",J120,0)</f>
        <v>0</v>
      </c>
      <c r="BI120" s="157">
        <f>IF(N120="nulová",J120,0)</f>
        <v>0</v>
      </c>
      <c r="BJ120" s="17" t="s">
        <v>82</v>
      </c>
      <c r="BK120" s="157">
        <f>ROUND(I120*H120,2)</f>
        <v>0</v>
      </c>
      <c r="BL120" s="17" t="s">
        <v>140</v>
      </c>
      <c r="BM120" s="156" t="s">
        <v>218</v>
      </c>
    </row>
    <row r="121" spans="1:65" s="11" customFormat="1" ht="11.25">
      <c r="B121" s="169"/>
      <c r="C121" s="170"/>
      <c r="D121" s="160" t="s">
        <v>142</v>
      </c>
      <c r="E121" s="171" t="s">
        <v>28</v>
      </c>
      <c r="F121" s="172" t="s">
        <v>450</v>
      </c>
      <c r="G121" s="170"/>
      <c r="H121" s="173">
        <v>2</v>
      </c>
      <c r="I121" s="174"/>
      <c r="J121" s="170"/>
      <c r="K121" s="170"/>
      <c r="L121" s="175"/>
      <c r="M121" s="176"/>
      <c r="N121" s="177"/>
      <c r="O121" s="177"/>
      <c r="P121" s="177"/>
      <c r="Q121" s="177"/>
      <c r="R121" s="177"/>
      <c r="S121" s="177"/>
      <c r="T121" s="178"/>
      <c r="AT121" s="179" t="s">
        <v>142</v>
      </c>
      <c r="AU121" s="179" t="s">
        <v>82</v>
      </c>
      <c r="AV121" s="11" t="s">
        <v>84</v>
      </c>
      <c r="AW121" s="11" t="s">
        <v>35</v>
      </c>
      <c r="AX121" s="11" t="s">
        <v>74</v>
      </c>
      <c r="AY121" s="179" t="s">
        <v>141</v>
      </c>
    </row>
    <row r="122" spans="1:65" s="12" customFormat="1" ht="11.25">
      <c r="B122" s="180"/>
      <c r="C122" s="181"/>
      <c r="D122" s="160" t="s">
        <v>142</v>
      </c>
      <c r="E122" s="182" t="s">
        <v>28</v>
      </c>
      <c r="F122" s="183" t="s">
        <v>145</v>
      </c>
      <c r="G122" s="181"/>
      <c r="H122" s="184">
        <v>2</v>
      </c>
      <c r="I122" s="185"/>
      <c r="J122" s="181"/>
      <c r="K122" s="181"/>
      <c r="L122" s="186"/>
      <c r="M122" s="187"/>
      <c r="N122" s="188"/>
      <c r="O122" s="188"/>
      <c r="P122" s="188"/>
      <c r="Q122" s="188"/>
      <c r="R122" s="188"/>
      <c r="S122" s="188"/>
      <c r="T122" s="189"/>
      <c r="AT122" s="190" t="s">
        <v>142</v>
      </c>
      <c r="AU122" s="190" t="s">
        <v>82</v>
      </c>
      <c r="AV122" s="12" t="s">
        <v>140</v>
      </c>
      <c r="AW122" s="12" t="s">
        <v>35</v>
      </c>
      <c r="AX122" s="12" t="s">
        <v>82</v>
      </c>
      <c r="AY122" s="190" t="s">
        <v>141</v>
      </c>
    </row>
    <row r="123" spans="1:65" s="2" customFormat="1" ht="24.2" customHeight="1">
      <c r="A123" s="34"/>
      <c r="B123" s="35"/>
      <c r="C123" s="191" t="s">
        <v>182</v>
      </c>
      <c r="D123" s="191" t="s">
        <v>146</v>
      </c>
      <c r="E123" s="192" t="s">
        <v>451</v>
      </c>
      <c r="F123" s="193" t="s">
        <v>452</v>
      </c>
      <c r="G123" s="194" t="s">
        <v>181</v>
      </c>
      <c r="H123" s="195">
        <v>2</v>
      </c>
      <c r="I123" s="196"/>
      <c r="J123" s="197">
        <f>ROUND(I123*H123,2)</f>
        <v>0</v>
      </c>
      <c r="K123" s="193" t="s">
        <v>139</v>
      </c>
      <c r="L123" s="198"/>
      <c r="M123" s="199" t="s">
        <v>28</v>
      </c>
      <c r="N123" s="200" t="s">
        <v>45</v>
      </c>
      <c r="O123" s="64"/>
      <c r="P123" s="154">
        <f>O123*H123</f>
        <v>0</v>
      </c>
      <c r="Q123" s="154">
        <v>1</v>
      </c>
      <c r="R123" s="154">
        <f>Q123*H123</f>
        <v>2</v>
      </c>
      <c r="S123" s="154">
        <v>0</v>
      </c>
      <c r="T123" s="155">
        <f>S123*H123</f>
        <v>0</v>
      </c>
      <c r="U123" s="34"/>
      <c r="V123" s="34"/>
      <c r="W123" s="34"/>
      <c r="X123" s="34"/>
      <c r="Y123" s="34"/>
      <c r="Z123" s="34"/>
      <c r="AA123" s="34"/>
      <c r="AB123" s="34"/>
      <c r="AC123" s="34"/>
      <c r="AD123" s="34"/>
      <c r="AE123" s="34"/>
      <c r="AR123" s="156" t="s">
        <v>149</v>
      </c>
      <c r="AT123" s="156" t="s">
        <v>146</v>
      </c>
      <c r="AU123" s="156" t="s">
        <v>82</v>
      </c>
      <c r="AY123" s="17" t="s">
        <v>141</v>
      </c>
      <c r="BE123" s="157">
        <f>IF(N123="základní",J123,0)</f>
        <v>0</v>
      </c>
      <c r="BF123" s="157">
        <f>IF(N123="snížená",J123,0)</f>
        <v>0</v>
      </c>
      <c r="BG123" s="157">
        <f>IF(N123="zákl. přenesená",J123,0)</f>
        <v>0</v>
      </c>
      <c r="BH123" s="157">
        <f>IF(N123="sníž. přenesená",J123,0)</f>
        <v>0</v>
      </c>
      <c r="BI123" s="157">
        <f>IF(N123="nulová",J123,0)</f>
        <v>0</v>
      </c>
      <c r="BJ123" s="17" t="s">
        <v>82</v>
      </c>
      <c r="BK123" s="157">
        <f>ROUND(I123*H123,2)</f>
        <v>0</v>
      </c>
      <c r="BL123" s="17" t="s">
        <v>140</v>
      </c>
      <c r="BM123" s="156" t="s">
        <v>223</v>
      </c>
    </row>
    <row r="124" spans="1:65" s="11" customFormat="1" ht="11.25">
      <c r="B124" s="169"/>
      <c r="C124" s="170"/>
      <c r="D124" s="160" t="s">
        <v>142</v>
      </c>
      <c r="E124" s="171" t="s">
        <v>28</v>
      </c>
      <c r="F124" s="172" t="s">
        <v>450</v>
      </c>
      <c r="G124" s="170"/>
      <c r="H124" s="173">
        <v>2</v>
      </c>
      <c r="I124" s="174"/>
      <c r="J124" s="170"/>
      <c r="K124" s="170"/>
      <c r="L124" s="175"/>
      <c r="M124" s="176"/>
      <c r="N124" s="177"/>
      <c r="O124" s="177"/>
      <c r="P124" s="177"/>
      <c r="Q124" s="177"/>
      <c r="R124" s="177"/>
      <c r="S124" s="177"/>
      <c r="T124" s="178"/>
      <c r="AT124" s="179" t="s">
        <v>142</v>
      </c>
      <c r="AU124" s="179" t="s">
        <v>82</v>
      </c>
      <c r="AV124" s="11" t="s">
        <v>84</v>
      </c>
      <c r="AW124" s="11" t="s">
        <v>35</v>
      </c>
      <c r="AX124" s="11" t="s">
        <v>74</v>
      </c>
      <c r="AY124" s="179" t="s">
        <v>141</v>
      </c>
    </row>
    <row r="125" spans="1:65" s="12" customFormat="1" ht="11.25">
      <c r="B125" s="180"/>
      <c r="C125" s="181"/>
      <c r="D125" s="160" t="s">
        <v>142</v>
      </c>
      <c r="E125" s="182" t="s">
        <v>28</v>
      </c>
      <c r="F125" s="183" t="s">
        <v>145</v>
      </c>
      <c r="G125" s="181"/>
      <c r="H125" s="184">
        <v>2</v>
      </c>
      <c r="I125" s="185"/>
      <c r="J125" s="181"/>
      <c r="K125" s="181"/>
      <c r="L125" s="186"/>
      <c r="M125" s="187"/>
      <c r="N125" s="188"/>
      <c r="O125" s="188"/>
      <c r="P125" s="188"/>
      <c r="Q125" s="188"/>
      <c r="R125" s="188"/>
      <c r="S125" s="188"/>
      <c r="T125" s="189"/>
      <c r="AT125" s="190" t="s">
        <v>142</v>
      </c>
      <c r="AU125" s="190" t="s">
        <v>82</v>
      </c>
      <c r="AV125" s="12" t="s">
        <v>140</v>
      </c>
      <c r="AW125" s="12" t="s">
        <v>35</v>
      </c>
      <c r="AX125" s="12" t="s">
        <v>82</v>
      </c>
      <c r="AY125" s="190" t="s">
        <v>141</v>
      </c>
    </row>
    <row r="126" spans="1:65" s="2" customFormat="1" ht="21.75" customHeight="1">
      <c r="A126" s="34"/>
      <c r="B126" s="35"/>
      <c r="C126" s="191" t="s">
        <v>231</v>
      </c>
      <c r="D126" s="191" t="s">
        <v>146</v>
      </c>
      <c r="E126" s="192" t="s">
        <v>453</v>
      </c>
      <c r="F126" s="193" t="s">
        <v>454</v>
      </c>
      <c r="G126" s="194" t="s">
        <v>202</v>
      </c>
      <c r="H126" s="195">
        <v>0.32</v>
      </c>
      <c r="I126" s="196"/>
      <c r="J126" s="197">
        <f>ROUND(I126*H126,2)</f>
        <v>0</v>
      </c>
      <c r="K126" s="193" t="s">
        <v>139</v>
      </c>
      <c r="L126" s="198"/>
      <c r="M126" s="199" t="s">
        <v>28</v>
      </c>
      <c r="N126" s="200" t="s">
        <v>45</v>
      </c>
      <c r="O126" s="64"/>
      <c r="P126" s="154">
        <f>O126*H126</f>
        <v>0</v>
      </c>
      <c r="Q126" s="154">
        <v>2.234</v>
      </c>
      <c r="R126" s="154">
        <f>Q126*H126</f>
        <v>0.71487999999999996</v>
      </c>
      <c r="S126" s="154">
        <v>0</v>
      </c>
      <c r="T126" s="155">
        <f>S126*H126</f>
        <v>0</v>
      </c>
      <c r="U126" s="34"/>
      <c r="V126" s="34"/>
      <c r="W126" s="34"/>
      <c r="X126" s="34"/>
      <c r="Y126" s="34"/>
      <c r="Z126" s="34"/>
      <c r="AA126" s="34"/>
      <c r="AB126" s="34"/>
      <c r="AC126" s="34"/>
      <c r="AD126" s="34"/>
      <c r="AE126" s="34"/>
      <c r="AR126" s="156" t="s">
        <v>149</v>
      </c>
      <c r="AT126" s="156" t="s">
        <v>146</v>
      </c>
      <c r="AU126" s="156" t="s">
        <v>82</v>
      </c>
      <c r="AY126" s="17" t="s">
        <v>141</v>
      </c>
      <c r="BE126" s="157">
        <f>IF(N126="základní",J126,0)</f>
        <v>0</v>
      </c>
      <c r="BF126" s="157">
        <f>IF(N126="snížená",J126,0)</f>
        <v>0</v>
      </c>
      <c r="BG126" s="157">
        <f>IF(N126="zákl. přenesená",J126,0)</f>
        <v>0</v>
      </c>
      <c r="BH126" s="157">
        <f>IF(N126="sníž. přenesená",J126,0)</f>
        <v>0</v>
      </c>
      <c r="BI126" s="157">
        <f>IF(N126="nulová",J126,0)</f>
        <v>0</v>
      </c>
      <c r="BJ126" s="17" t="s">
        <v>82</v>
      </c>
      <c r="BK126" s="157">
        <f>ROUND(I126*H126,2)</f>
        <v>0</v>
      </c>
      <c r="BL126" s="17" t="s">
        <v>140</v>
      </c>
      <c r="BM126" s="156" t="s">
        <v>319</v>
      </c>
    </row>
    <row r="127" spans="1:65" s="11" customFormat="1" ht="11.25">
      <c r="B127" s="169"/>
      <c r="C127" s="170"/>
      <c r="D127" s="160" t="s">
        <v>142</v>
      </c>
      <c r="E127" s="171" t="s">
        <v>28</v>
      </c>
      <c r="F127" s="172" t="s">
        <v>455</v>
      </c>
      <c r="G127" s="170"/>
      <c r="H127" s="173">
        <v>0.32</v>
      </c>
      <c r="I127" s="174"/>
      <c r="J127" s="170"/>
      <c r="K127" s="170"/>
      <c r="L127" s="175"/>
      <c r="M127" s="176"/>
      <c r="N127" s="177"/>
      <c r="O127" s="177"/>
      <c r="P127" s="177"/>
      <c r="Q127" s="177"/>
      <c r="R127" s="177"/>
      <c r="S127" s="177"/>
      <c r="T127" s="178"/>
      <c r="AT127" s="179" t="s">
        <v>142</v>
      </c>
      <c r="AU127" s="179" t="s">
        <v>82</v>
      </c>
      <c r="AV127" s="11" t="s">
        <v>84</v>
      </c>
      <c r="AW127" s="11" t="s">
        <v>35</v>
      </c>
      <c r="AX127" s="11" t="s">
        <v>74</v>
      </c>
      <c r="AY127" s="179" t="s">
        <v>141</v>
      </c>
    </row>
    <row r="128" spans="1:65" s="12" customFormat="1" ht="11.25">
      <c r="B128" s="180"/>
      <c r="C128" s="181"/>
      <c r="D128" s="160" t="s">
        <v>142</v>
      </c>
      <c r="E128" s="182" t="s">
        <v>28</v>
      </c>
      <c r="F128" s="183" t="s">
        <v>145</v>
      </c>
      <c r="G128" s="181"/>
      <c r="H128" s="184">
        <v>0.32</v>
      </c>
      <c r="I128" s="185"/>
      <c r="J128" s="181"/>
      <c r="K128" s="181"/>
      <c r="L128" s="186"/>
      <c r="M128" s="187"/>
      <c r="N128" s="188"/>
      <c r="O128" s="188"/>
      <c r="P128" s="188"/>
      <c r="Q128" s="188"/>
      <c r="R128" s="188"/>
      <c r="S128" s="188"/>
      <c r="T128" s="189"/>
      <c r="AT128" s="190" t="s">
        <v>142</v>
      </c>
      <c r="AU128" s="190" t="s">
        <v>82</v>
      </c>
      <c r="AV128" s="12" t="s">
        <v>140</v>
      </c>
      <c r="AW128" s="12" t="s">
        <v>35</v>
      </c>
      <c r="AX128" s="12" t="s">
        <v>82</v>
      </c>
      <c r="AY128" s="190" t="s">
        <v>141</v>
      </c>
    </row>
    <row r="129" spans="1:65" s="2" customFormat="1" ht="101.25" customHeight="1">
      <c r="A129" s="34"/>
      <c r="B129" s="35"/>
      <c r="C129" s="145" t="s">
        <v>186</v>
      </c>
      <c r="D129" s="145" t="s">
        <v>135</v>
      </c>
      <c r="E129" s="146" t="s">
        <v>324</v>
      </c>
      <c r="F129" s="147" t="s">
        <v>325</v>
      </c>
      <c r="G129" s="148" t="s">
        <v>181</v>
      </c>
      <c r="H129" s="149">
        <v>8.7040000000000006</v>
      </c>
      <c r="I129" s="150"/>
      <c r="J129" s="151">
        <f>ROUND(I129*H129,2)</f>
        <v>0</v>
      </c>
      <c r="K129" s="147" t="s">
        <v>139</v>
      </c>
      <c r="L129" s="39"/>
      <c r="M129" s="152" t="s">
        <v>28</v>
      </c>
      <c r="N129" s="153" t="s">
        <v>45</v>
      </c>
      <c r="O129" s="64"/>
      <c r="P129" s="154">
        <f>O129*H129</f>
        <v>0</v>
      </c>
      <c r="Q129" s="154">
        <v>0</v>
      </c>
      <c r="R129" s="154">
        <f>Q129*H129</f>
        <v>0</v>
      </c>
      <c r="S129" s="154">
        <v>0</v>
      </c>
      <c r="T129" s="155">
        <f>S129*H129</f>
        <v>0</v>
      </c>
      <c r="U129" s="34"/>
      <c r="V129" s="34"/>
      <c r="W129" s="34"/>
      <c r="X129" s="34"/>
      <c r="Y129" s="34"/>
      <c r="Z129" s="34"/>
      <c r="AA129" s="34"/>
      <c r="AB129" s="34"/>
      <c r="AC129" s="34"/>
      <c r="AD129" s="34"/>
      <c r="AE129" s="34"/>
      <c r="AR129" s="156" t="s">
        <v>140</v>
      </c>
      <c r="AT129" s="156" t="s">
        <v>135</v>
      </c>
      <c r="AU129" s="156" t="s">
        <v>82</v>
      </c>
      <c r="AY129" s="17" t="s">
        <v>141</v>
      </c>
      <c r="BE129" s="157">
        <f>IF(N129="základní",J129,0)</f>
        <v>0</v>
      </c>
      <c r="BF129" s="157">
        <f>IF(N129="snížená",J129,0)</f>
        <v>0</v>
      </c>
      <c r="BG129" s="157">
        <f>IF(N129="zákl. přenesená",J129,0)</f>
        <v>0</v>
      </c>
      <c r="BH129" s="157">
        <f>IF(N129="sníž. přenesená",J129,0)</f>
        <v>0</v>
      </c>
      <c r="BI129" s="157">
        <f>IF(N129="nulová",J129,0)</f>
        <v>0</v>
      </c>
      <c r="BJ129" s="17" t="s">
        <v>82</v>
      </c>
      <c r="BK129" s="157">
        <f>ROUND(I129*H129,2)</f>
        <v>0</v>
      </c>
      <c r="BL129" s="17" t="s">
        <v>140</v>
      </c>
      <c r="BM129" s="156" t="s">
        <v>229</v>
      </c>
    </row>
    <row r="130" spans="1:65" s="10" customFormat="1" ht="11.25">
      <c r="B130" s="158"/>
      <c r="C130" s="159"/>
      <c r="D130" s="160" t="s">
        <v>142</v>
      </c>
      <c r="E130" s="161" t="s">
        <v>28</v>
      </c>
      <c r="F130" s="162" t="s">
        <v>456</v>
      </c>
      <c r="G130" s="159"/>
      <c r="H130" s="161" t="s">
        <v>28</v>
      </c>
      <c r="I130" s="163"/>
      <c r="J130" s="159"/>
      <c r="K130" s="159"/>
      <c r="L130" s="164"/>
      <c r="M130" s="165"/>
      <c r="N130" s="166"/>
      <c r="O130" s="166"/>
      <c r="P130" s="166"/>
      <c r="Q130" s="166"/>
      <c r="R130" s="166"/>
      <c r="S130" s="166"/>
      <c r="T130" s="167"/>
      <c r="AT130" s="168" t="s">
        <v>142</v>
      </c>
      <c r="AU130" s="168" t="s">
        <v>82</v>
      </c>
      <c r="AV130" s="10" t="s">
        <v>82</v>
      </c>
      <c r="AW130" s="10" t="s">
        <v>35</v>
      </c>
      <c r="AX130" s="10" t="s">
        <v>74</v>
      </c>
      <c r="AY130" s="168" t="s">
        <v>141</v>
      </c>
    </row>
    <row r="131" spans="1:65" s="11" customFormat="1" ht="11.25">
      <c r="B131" s="169"/>
      <c r="C131" s="170"/>
      <c r="D131" s="160" t="s">
        <v>142</v>
      </c>
      <c r="E131" s="171" t="s">
        <v>28</v>
      </c>
      <c r="F131" s="172" t="s">
        <v>457</v>
      </c>
      <c r="G131" s="170"/>
      <c r="H131" s="173">
        <v>8.7040000000000006</v>
      </c>
      <c r="I131" s="174"/>
      <c r="J131" s="170"/>
      <c r="K131" s="170"/>
      <c r="L131" s="175"/>
      <c r="M131" s="176"/>
      <c r="N131" s="177"/>
      <c r="O131" s="177"/>
      <c r="P131" s="177"/>
      <c r="Q131" s="177"/>
      <c r="R131" s="177"/>
      <c r="S131" s="177"/>
      <c r="T131" s="178"/>
      <c r="AT131" s="179" t="s">
        <v>142</v>
      </c>
      <c r="AU131" s="179" t="s">
        <v>82</v>
      </c>
      <c r="AV131" s="11" t="s">
        <v>84</v>
      </c>
      <c r="AW131" s="11" t="s">
        <v>35</v>
      </c>
      <c r="AX131" s="11" t="s">
        <v>74</v>
      </c>
      <c r="AY131" s="179" t="s">
        <v>141</v>
      </c>
    </row>
    <row r="132" spans="1:65" s="12" customFormat="1" ht="11.25">
      <c r="B132" s="180"/>
      <c r="C132" s="181"/>
      <c r="D132" s="160" t="s">
        <v>142</v>
      </c>
      <c r="E132" s="182" t="s">
        <v>28</v>
      </c>
      <c r="F132" s="183" t="s">
        <v>145</v>
      </c>
      <c r="G132" s="181"/>
      <c r="H132" s="184">
        <v>8.7040000000000006</v>
      </c>
      <c r="I132" s="185"/>
      <c r="J132" s="181"/>
      <c r="K132" s="181"/>
      <c r="L132" s="186"/>
      <c r="M132" s="187"/>
      <c r="N132" s="188"/>
      <c r="O132" s="188"/>
      <c r="P132" s="188"/>
      <c r="Q132" s="188"/>
      <c r="R132" s="188"/>
      <c r="S132" s="188"/>
      <c r="T132" s="189"/>
      <c r="AT132" s="190" t="s">
        <v>142</v>
      </c>
      <c r="AU132" s="190" t="s">
        <v>82</v>
      </c>
      <c r="AV132" s="12" t="s">
        <v>140</v>
      </c>
      <c r="AW132" s="12" t="s">
        <v>35</v>
      </c>
      <c r="AX132" s="12" t="s">
        <v>82</v>
      </c>
      <c r="AY132" s="190" t="s">
        <v>141</v>
      </c>
    </row>
    <row r="133" spans="1:65" s="2" customFormat="1" ht="24.2" customHeight="1">
      <c r="A133" s="34"/>
      <c r="B133" s="35"/>
      <c r="C133" s="145" t="s">
        <v>7</v>
      </c>
      <c r="D133" s="145" t="s">
        <v>135</v>
      </c>
      <c r="E133" s="146" t="s">
        <v>458</v>
      </c>
      <c r="F133" s="147" t="s">
        <v>459</v>
      </c>
      <c r="G133" s="148" t="s">
        <v>159</v>
      </c>
      <c r="H133" s="149">
        <v>8</v>
      </c>
      <c r="I133" s="150"/>
      <c r="J133" s="151">
        <f>ROUND(I133*H133,2)</f>
        <v>0</v>
      </c>
      <c r="K133" s="147" t="s">
        <v>28</v>
      </c>
      <c r="L133" s="39"/>
      <c r="M133" s="152" t="s">
        <v>28</v>
      </c>
      <c r="N133" s="153" t="s">
        <v>45</v>
      </c>
      <c r="O133" s="64"/>
      <c r="P133" s="154">
        <f>O133*H133</f>
        <v>0</v>
      </c>
      <c r="Q133" s="154">
        <v>0</v>
      </c>
      <c r="R133" s="154">
        <f>Q133*H133</f>
        <v>0</v>
      </c>
      <c r="S133" s="154">
        <v>0</v>
      </c>
      <c r="T133" s="155">
        <f>S133*H133</f>
        <v>0</v>
      </c>
      <c r="U133" s="34"/>
      <c r="V133" s="34"/>
      <c r="W133" s="34"/>
      <c r="X133" s="34"/>
      <c r="Y133" s="34"/>
      <c r="Z133" s="34"/>
      <c r="AA133" s="34"/>
      <c r="AB133" s="34"/>
      <c r="AC133" s="34"/>
      <c r="AD133" s="34"/>
      <c r="AE133" s="34"/>
      <c r="AR133" s="156" t="s">
        <v>140</v>
      </c>
      <c r="AT133" s="156" t="s">
        <v>135</v>
      </c>
      <c r="AU133" s="156" t="s">
        <v>82</v>
      </c>
      <c r="AY133" s="17" t="s">
        <v>141</v>
      </c>
      <c r="BE133" s="157">
        <f>IF(N133="základní",J133,0)</f>
        <v>0</v>
      </c>
      <c r="BF133" s="157">
        <f>IF(N133="snížená",J133,0)</f>
        <v>0</v>
      </c>
      <c r="BG133" s="157">
        <f>IF(N133="zákl. přenesená",J133,0)</f>
        <v>0</v>
      </c>
      <c r="BH133" s="157">
        <f>IF(N133="sníž. přenesená",J133,0)</f>
        <v>0</v>
      </c>
      <c r="BI133" s="157">
        <f>IF(N133="nulová",J133,0)</f>
        <v>0</v>
      </c>
      <c r="BJ133" s="17" t="s">
        <v>82</v>
      </c>
      <c r="BK133" s="157">
        <f>ROUND(I133*H133,2)</f>
        <v>0</v>
      </c>
      <c r="BL133" s="17" t="s">
        <v>140</v>
      </c>
      <c r="BM133" s="156" t="s">
        <v>234</v>
      </c>
    </row>
    <row r="134" spans="1:65" s="11" customFormat="1" ht="11.25">
      <c r="B134" s="169"/>
      <c r="C134" s="170"/>
      <c r="D134" s="160" t="s">
        <v>142</v>
      </c>
      <c r="E134" s="171" t="s">
        <v>28</v>
      </c>
      <c r="F134" s="172" t="s">
        <v>460</v>
      </c>
      <c r="G134" s="170"/>
      <c r="H134" s="173">
        <v>8</v>
      </c>
      <c r="I134" s="174"/>
      <c r="J134" s="170"/>
      <c r="K134" s="170"/>
      <c r="L134" s="175"/>
      <c r="M134" s="176"/>
      <c r="N134" s="177"/>
      <c r="O134" s="177"/>
      <c r="P134" s="177"/>
      <c r="Q134" s="177"/>
      <c r="R134" s="177"/>
      <c r="S134" s="177"/>
      <c r="T134" s="178"/>
      <c r="AT134" s="179" t="s">
        <v>142</v>
      </c>
      <c r="AU134" s="179" t="s">
        <v>82</v>
      </c>
      <c r="AV134" s="11" t="s">
        <v>84</v>
      </c>
      <c r="AW134" s="11" t="s">
        <v>35</v>
      </c>
      <c r="AX134" s="11" t="s">
        <v>74</v>
      </c>
      <c r="AY134" s="179" t="s">
        <v>141</v>
      </c>
    </row>
    <row r="135" spans="1:65" s="12" customFormat="1" ht="11.25">
      <c r="B135" s="180"/>
      <c r="C135" s="181"/>
      <c r="D135" s="160" t="s">
        <v>142</v>
      </c>
      <c r="E135" s="182" t="s">
        <v>28</v>
      </c>
      <c r="F135" s="183" t="s">
        <v>145</v>
      </c>
      <c r="G135" s="181"/>
      <c r="H135" s="184">
        <v>8</v>
      </c>
      <c r="I135" s="185"/>
      <c r="J135" s="181"/>
      <c r="K135" s="181"/>
      <c r="L135" s="186"/>
      <c r="M135" s="187"/>
      <c r="N135" s="188"/>
      <c r="O135" s="188"/>
      <c r="P135" s="188"/>
      <c r="Q135" s="188"/>
      <c r="R135" s="188"/>
      <c r="S135" s="188"/>
      <c r="T135" s="189"/>
      <c r="AT135" s="190" t="s">
        <v>142</v>
      </c>
      <c r="AU135" s="190" t="s">
        <v>82</v>
      </c>
      <c r="AV135" s="12" t="s">
        <v>140</v>
      </c>
      <c r="AW135" s="12" t="s">
        <v>35</v>
      </c>
      <c r="AX135" s="12" t="s">
        <v>82</v>
      </c>
      <c r="AY135" s="190" t="s">
        <v>141</v>
      </c>
    </row>
    <row r="136" spans="1:65" s="2" customFormat="1" ht="24.2" customHeight="1">
      <c r="A136" s="34"/>
      <c r="B136" s="35"/>
      <c r="C136" s="145" t="s">
        <v>191</v>
      </c>
      <c r="D136" s="145" t="s">
        <v>135</v>
      </c>
      <c r="E136" s="146" t="s">
        <v>461</v>
      </c>
      <c r="F136" s="147" t="s">
        <v>462</v>
      </c>
      <c r="G136" s="148" t="s">
        <v>159</v>
      </c>
      <c r="H136" s="149">
        <v>8</v>
      </c>
      <c r="I136" s="150"/>
      <c r="J136" s="151">
        <f>ROUND(I136*H136,2)</f>
        <v>0</v>
      </c>
      <c r="K136" s="147" t="s">
        <v>28</v>
      </c>
      <c r="L136" s="39"/>
      <c r="M136" s="152" t="s">
        <v>28</v>
      </c>
      <c r="N136" s="153" t="s">
        <v>45</v>
      </c>
      <c r="O136" s="64"/>
      <c r="P136" s="154">
        <f>O136*H136</f>
        <v>0</v>
      </c>
      <c r="Q136" s="154">
        <v>0</v>
      </c>
      <c r="R136" s="154">
        <f>Q136*H136</f>
        <v>0</v>
      </c>
      <c r="S136" s="154">
        <v>0</v>
      </c>
      <c r="T136" s="155">
        <f>S136*H136</f>
        <v>0</v>
      </c>
      <c r="U136" s="34"/>
      <c r="V136" s="34"/>
      <c r="W136" s="34"/>
      <c r="X136" s="34"/>
      <c r="Y136" s="34"/>
      <c r="Z136" s="34"/>
      <c r="AA136" s="34"/>
      <c r="AB136" s="34"/>
      <c r="AC136" s="34"/>
      <c r="AD136" s="34"/>
      <c r="AE136" s="34"/>
      <c r="AR136" s="156" t="s">
        <v>140</v>
      </c>
      <c r="AT136" s="156" t="s">
        <v>135</v>
      </c>
      <c r="AU136" s="156" t="s">
        <v>82</v>
      </c>
      <c r="AY136" s="17" t="s">
        <v>141</v>
      </c>
      <c r="BE136" s="157">
        <f>IF(N136="základní",J136,0)</f>
        <v>0</v>
      </c>
      <c r="BF136" s="157">
        <f>IF(N136="snížená",J136,0)</f>
        <v>0</v>
      </c>
      <c r="BG136" s="157">
        <f>IF(N136="zákl. přenesená",J136,0)</f>
        <v>0</v>
      </c>
      <c r="BH136" s="157">
        <f>IF(N136="sníž. přenesená",J136,0)</f>
        <v>0</v>
      </c>
      <c r="BI136" s="157">
        <f>IF(N136="nulová",J136,0)</f>
        <v>0</v>
      </c>
      <c r="BJ136" s="17" t="s">
        <v>82</v>
      </c>
      <c r="BK136" s="157">
        <f>ROUND(I136*H136,2)</f>
        <v>0</v>
      </c>
      <c r="BL136" s="17" t="s">
        <v>140</v>
      </c>
      <c r="BM136" s="156" t="s">
        <v>238</v>
      </c>
    </row>
    <row r="137" spans="1:65" s="11" customFormat="1" ht="11.25">
      <c r="B137" s="169"/>
      <c r="C137" s="170"/>
      <c r="D137" s="160" t="s">
        <v>142</v>
      </c>
      <c r="E137" s="171" t="s">
        <v>28</v>
      </c>
      <c r="F137" s="172" t="s">
        <v>460</v>
      </c>
      <c r="G137" s="170"/>
      <c r="H137" s="173">
        <v>8</v>
      </c>
      <c r="I137" s="174"/>
      <c r="J137" s="170"/>
      <c r="K137" s="170"/>
      <c r="L137" s="175"/>
      <c r="M137" s="176"/>
      <c r="N137" s="177"/>
      <c r="O137" s="177"/>
      <c r="P137" s="177"/>
      <c r="Q137" s="177"/>
      <c r="R137" s="177"/>
      <c r="S137" s="177"/>
      <c r="T137" s="178"/>
      <c r="AT137" s="179" t="s">
        <v>142</v>
      </c>
      <c r="AU137" s="179" t="s">
        <v>82</v>
      </c>
      <c r="AV137" s="11" t="s">
        <v>84</v>
      </c>
      <c r="AW137" s="11" t="s">
        <v>35</v>
      </c>
      <c r="AX137" s="11" t="s">
        <v>74</v>
      </c>
      <c r="AY137" s="179" t="s">
        <v>141</v>
      </c>
    </row>
    <row r="138" spans="1:65" s="12" customFormat="1" ht="11.25">
      <c r="B138" s="180"/>
      <c r="C138" s="181"/>
      <c r="D138" s="160" t="s">
        <v>142</v>
      </c>
      <c r="E138" s="182" t="s">
        <v>28</v>
      </c>
      <c r="F138" s="183" t="s">
        <v>145</v>
      </c>
      <c r="G138" s="181"/>
      <c r="H138" s="184">
        <v>8</v>
      </c>
      <c r="I138" s="185"/>
      <c r="J138" s="181"/>
      <c r="K138" s="181"/>
      <c r="L138" s="186"/>
      <c r="M138" s="187"/>
      <c r="N138" s="188"/>
      <c r="O138" s="188"/>
      <c r="P138" s="188"/>
      <c r="Q138" s="188"/>
      <c r="R138" s="188"/>
      <c r="S138" s="188"/>
      <c r="T138" s="189"/>
      <c r="AT138" s="190" t="s">
        <v>142</v>
      </c>
      <c r="AU138" s="190" t="s">
        <v>82</v>
      </c>
      <c r="AV138" s="12" t="s">
        <v>140</v>
      </c>
      <c r="AW138" s="12" t="s">
        <v>35</v>
      </c>
      <c r="AX138" s="12" t="s">
        <v>82</v>
      </c>
      <c r="AY138" s="190" t="s">
        <v>141</v>
      </c>
    </row>
    <row r="139" spans="1:65" s="15" customFormat="1" ht="25.9" customHeight="1">
      <c r="B139" s="216"/>
      <c r="C139" s="217"/>
      <c r="D139" s="218" t="s">
        <v>73</v>
      </c>
      <c r="E139" s="219" t="s">
        <v>463</v>
      </c>
      <c r="F139" s="219" t="s">
        <v>464</v>
      </c>
      <c r="G139" s="217"/>
      <c r="H139" s="217"/>
      <c r="I139" s="220"/>
      <c r="J139" s="221">
        <f>BK139</f>
        <v>0</v>
      </c>
      <c r="K139" s="217"/>
      <c r="L139" s="222"/>
      <c r="M139" s="223"/>
      <c r="N139" s="224"/>
      <c r="O139" s="224"/>
      <c r="P139" s="225">
        <f>SUM(P140:P202)</f>
        <v>0</v>
      </c>
      <c r="Q139" s="224"/>
      <c r="R139" s="225">
        <f>SUM(R140:R202)</f>
        <v>26.814</v>
      </c>
      <c r="S139" s="224"/>
      <c r="T139" s="226">
        <f>SUM(T140:T202)</f>
        <v>0</v>
      </c>
      <c r="AR139" s="227" t="s">
        <v>82</v>
      </c>
      <c r="AT139" s="228" t="s">
        <v>73</v>
      </c>
      <c r="AU139" s="228" t="s">
        <v>74</v>
      </c>
      <c r="AY139" s="227" t="s">
        <v>141</v>
      </c>
      <c r="BK139" s="229">
        <f>SUM(BK140:BK202)</f>
        <v>0</v>
      </c>
    </row>
    <row r="140" spans="1:65" s="2" customFormat="1" ht="37.9" customHeight="1">
      <c r="A140" s="34"/>
      <c r="B140" s="35"/>
      <c r="C140" s="145" t="s">
        <v>247</v>
      </c>
      <c r="D140" s="145" t="s">
        <v>135</v>
      </c>
      <c r="E140" s="146" t="s">
        <v>465</v>
      </c>
      <c r="F140" s="147" t="s">
        <v>466</v>
      </c>
      <c r="G140" s="148" t="s">
        <v>159</v>
      </c>
      <c r="H140" s="149">
        <v>18</v>
      </c>
      <c r="I140" s="150"/>
      <c r="J140" s="151">
        <f>ROUND(I140*H140,2)</f>
        <v>0</v>
      </c>
      <c r="K140" s="147" t="s">
        <v>139</v>
      </c>
      <c r="L140" s="39"/>
      <c r="M140" s="152" t="s">
        <v>28</v>
      </c>
      <c r="N140" s="153" t="s">
        <v>45</v>
      </c>
      <c r="O140" s="64"/>
      <c r="P140" s="154">
        <f>O140*H140</f>
        <v>0</v>
      </c>
      <c r="Q140" s="154">
        <v>0</v>
      </c>
      <c r="R140" s="154">
        <f>Q140*H140</f>
        <v>0</v>
      </c>
      <c r="S140" s="154">
        <v>0</v>
      </c>
      <c r="T140" s="155">
        <f>S140*H140</f>
        <v>0</v>
      </c>
      <c r="U140" s="34"/>
      <c r="V140" s="34"/>
      <c r="W140" s="34"/>
      <c r="X140" s="34"/>
      <c r="Y140" s="34"/>
      <c r="Z140" s="34"/>
      <c r="AA140" s="34"/>
      <c r="AB140" s="34"/>
      <c r="AC140" s="34"/>
      <c r="AD140" s="34"/>
      <c r="AE140" s="34"/>
      <c r="AR140" s="156" t="s">
        <v>140</v>
      </c>
      <c r="AT140" s="156" t="s">
        <v>135</v>
      </c>
      <c r="AU140" s="156" t="s">
        <v>82</v>
      </c>
      <c r="AY140" s="17" t="s">
        <v>141</v>
      </c>
      <c r="BE140" s="157">
        <f>IF(N140="základní",J140,0)</f>
        <v>0</v>
      </c>
      <c r="BF140" s="157">
        <f>IF(N140="snížená",J140,0)</f>
        <v>0</v>
      </c>
      <c r="BG140" s="157">
        <f>IF(N140="zákl. přenesená",J140,0)</f>
        <v>0</v>
      </c>
      <c r="BH140" s="157">
        <f>IF(N140="sníž. přenesená",J140,0)</f>
        <v>0</v>
      </c>
      <c r="BI140" s="157">
        <f>IF(N140="nulová",J140,0)</f>
        <v>0</v>
      </c>
      <c r="BJ140" s="17" t="s">
        <v>82</v>
      </c>
      <c r="BK140" s="157">
        <f>ROUND(I140*H140,2)</f>
        <v>0</v>
      </c>
      <c r="BL140" s="17" t="s">
        <v>140</v>
      </c>
      <c r="BM140" s="156" t="s">
        <v>242</v>
      </c>
    </row>
    <row r="141" spans="1:65" s="11" customFormat="1" ht="11.25">
      <c r="B141" s="169"/>
      <c r="C141" s="170"/>
      <c r="D141" s="160" t="s">
        <v>142</v>
      </c>
      <c r="E141" s="171" t="s">
        <v>28</v>
      </c>
      <c r="F141" s="172" t="s">
        <v>467</v>
      </c>
      <c r="G141" s="170"/>
      <c r="H141" s="173">
        <v>18</v>
      </c>
      <c r="I141" s="174"/>
      <c r="J141" s="170"/>
      <c r="K141" s="170"/>
      <c r="L141" s="175"/>
      <c r="M141" s="176"/>
      <c r="N141" s="177"/>
      <c r="O141" s="177"/>
      <c r="P141" s="177"/>
      <c r="Q141" s="177"/>
      <c r="R141" s="177"/>
      <c r="S141" s="177"/>
      <c r="T141" s="178"/>
      <c r="AT141" s="179" t="s">
        <v>142</v>
      </c>
      <c r="AU141" s="179" t="s">
        <v>82</v>
      </c>
      <c r="AV141" s="11" t="s">
        <v>84</v>
      </c>
      <c r="AW141" s="11" t="s">
        <v>35</v>
      </c>
      <c r="AX141" s="11" t="s">
        <v>74</v>
      </c>
      <c r="AY141" s="179" t="s">
        <v>141</v>
      </c>
    </row>
    <row r="142" spans="1:65" s="12" customFormat="1" ht="11.25">
      <c r="B142" s="180"/>
      <c r="C142" s="181"/>
      <c r="D142" s="160" t="s">
        <v>142</v>
      </c>
      <c r="E142" s="182" t="s">
        <v>28</v>
      </c>
      <c r="F142" s="183" t="s">
        <v>145</v>
      </c>
      <c r="G142" s="181"/>
      <c r="H142" s="184">
        <v>18</v>
      </c>
      <c r="I142" s="185"/>
      <c r="J142" s="181"/>
      <c r="K142" s="181"/>
      <c r="L142" s="186"/>
      <c r="M142" s="187"/>
      <c r="N142" s="188"/>
      <c r="O142" s="188"/>
      <c r="P142" s="188"/>
      <c r="Q142" s="188"/>
      <c r="R142" s="188"/>
      <c r="S142" s="188"/>
      <c r="T142" s="189"/>
      <c r="AT142" s="190" t="s">
        <v>142</v>
      </c>
      <c r="AU142" s="190" t="s">
        <v>82</v>
      </c>
      <c r="AV142" s="12" t="s">
        <v>140</v>
      </c>
      <c r="AW142" s="12" t="s">
        <v>35</v>
      </c>
      <c r="AX142" s="12" t="s">
        <v>82</v>
      </c>
      <c r="AY142" s="190" t="s">
        <v>141</v>
      </c>
    </row>
    <row r="143" spans="1:65" s="2" customFormat="1" ht="55.5" customHeight="1">
      <c r="A143" s="34"/>
      <c r="B143" s="35"/>
      <c r="C143" s="145" t="s">
        <v>197</v>
      </c>
      <c r="D143" s="145" t="s">
        <v>135</v>
      </c>
      <c r="E143" s="146" t="s">
        <v>468</v>
      </c>
      <c r="F143" s="147" t="s">
        <v>469</v>
      </c>
      <c r="G143" s="148" t="s">
        <v>208</v>
      </c>
      <c r="H143" s="149">
        <v>59.25</v>
      </c>
      <c r="I143" s="150"/>
      <c r="J143" s="151">
        <f>ROUND(I143*H143,2)</f>
        <v>0</v>
      </c>
      <c r="K143" s="147" t="s">
        <v>139</v>
      </c>
      <c r="L143" s="39"/>
      <c r="M143" s="152" t="s">
        <v>28</v>
      </c>
      <c r="N143" s="153" t="s">
        <v>45</v>
      </c>
      <c r="O143" s="64"/>
      <c r="P143" s="154">
        <f>O143*H143</f>
        <v>0</v>
      </c>
      <c r="Q143" s="154">
        <v>0</v>
      </c>
      <c r="R143" s="154">
        <f>Q143*H143</f>
        <v>0</v>
      </c>
      <c r="S143" s="154">
        <v>0</v>
      </c>
      <c r="T143" s="155">
        <f>S143*H143</f>
        <v>0</v>
      </c>
      <c r="U143" s="34"/>
      <c r="V143" s="34"/>
      <c r="W143" s="34"/>
      <c r="X143" s="34"/>
      <c r="Y143" s="34"/>
      <c r="Z143" s="34"/>
      <c r="AA143" s="34"/>
      <c r="AB143" s="34"/>
      <c r="AC143" s="34"/>
      <c r="AD143" s="34"/>
      <c r="AE143" s="34"/>
      <c r="AR143" s="156" t="s">
        <v>140</v>
      </c>
      <c r="AT143" s="156" t="s">
        <v>135</v>
      </c>
      <c r="AU143" s="156" t="s">
        <v>82</v>
      </c>
      <c r="AY143" s="17" t="s">
        <v>141</v>
      </c>
      <c r="BE143" s="157">
        <f>IF(N143="základní",J143,0)</f>
        <v>0</v>
      </c>
      <c r="BF143" s="157">
        <f>IF(N143="snížená",J143,0)</f>
        <v>0</v>
      </c>
      <c r="BG143" s="157">
        <f>IF(N143="zákl. přenesená",J143,0)</f>
        <v>0</v>
      </c>
      <c r="BH143" s="157">
        <f>IF(N143="sníž. přenesená",J143,0)</f>
        <v>0</v>
      </c>
      <c r="BI143" s="157">
        <f>IF(N143="nulová",J143,0)</f>
        <v>0</v>
      </c>
      <c r="BJ143" s="17" t="s">
        <v>82</v>
      </c>
      <c r="BK143" s="157">
        <f>ROUND(I143*H143,2)</f>
        <v>0</v>
      </c>
      <c r="BL143" s="17" t="s">
        <v>140</v>
      </c>
      <c r="BM143" s="156" t="s">
        <v>245</v>
      </c>
    </row>
    <row r="144" spans="1:65" s="11" customFormat="1" ht="11.25">
      <c r="B144" s="169"/>
      <c r="C144" s="170"/>
      <c r="D144" s="160" t="s">
        <v>142</v>
      </c>
      <c r="E144" s="171" t="s">
        <v>28</v>
      </c>
      <c r="F144" s="172" t="s">
        <v>470</v>
      </c>
      <c r="G144" s="170"/>
      <c r="H144" s="173">
        <v>59.25</v>
      </c>
      <c r="I144" s="174"/>
      <c r="J144" s="170"/>
      <c r="K144" s="170"/>
      <c r="L144" s="175"/>
      <c r="M144" s="176"/>
      <c r="N144" s="177"/>
      <c r="O144" s="177"/>
      <c r="P144" s="177"/>
      <c r="Q144" s="177"/>
      <c r="R144" s="177"/>
      <c r="S144" s="177"/>
      <c r="T144" s="178"/>
      <c r="AT144" s="179" t="s">
        <v>142</v>
      </c>
      <c r="AU144" s="179" t="s">
        <v>82</v>
      </c>
      <c r="AV144" s="11" t="s">
        <v>84</v>
      </c>
      <c r="AW144" s="11" t="s">
        <v>35</v>
      </c>
      <c r="AX144" s="11" t="s">
        <v>74</v>
      </c>
      <c r="AY144" s="179" t="s">
        <v>141</v>
      </c>
    </row>
    <row r="145" spans="1:65" s="12" customFormat="1" ht="11.25">
      <c r="B145" s="180"/>
      <c r="C145" s="181"/>
      <c r="D145" s="160" t="s">
        <v>142</v>
      </c>
      <c r="E145" s="182" t="s">
        <v>28</v>
      </c>
      <c r="F145" s="183" t="s">
        <v>145</v>
      </c>
      <c r="G145" s="181"/>
      <c r="H145" s="184">
        <v>59.25</v>
      </c>
      <c r="I145" s="185"/>
      <c r="J145" s="181"/>
      <c r="K145" s="181"/>
      <c r="L145" s="186"/>
      <c r="M145" s="187"/>
      <c r="N145" s="188"/>
      <c r="O145" s="188"/>
      <c r="P145" s="188"/>
      <c r="Q145" s="188"/>
      <c r="R145" s="188"/>
      <c r="S145" s="188"/>
      <c r="T145" s="189"/>
      <c r="AT145" s="190" t="s">
        <v>142</v>
      </c>
      <c r="AU145" s="190" t="s">
        <v>82</v>
      </c>
      <c r="AV145" s="12" t="s">
        <v>140</v>
      </c>
      <c r="AW145" s="12" t="s">
        <v>35</v>
      </c>
      <c r="AX145" s="12" t="s">
        <v>82</v>
      </c>
      <c r="AY145" s="190" t="s">
        <v>141</v>
      </c>
    </row>
    <row r="146" spans="1:65" s="2" customFormat="1" ht="101.25" customHeight="1">
      <c r="A146" s="34"/>
      <c r="B146" s="35"/>
      <c r="C146" s="145" t="s">
        <v>257</v>
      </c>
      <c r="D146" s="145" t="s">
        <v>135</v>
      </c>
      <c r="E146" s="146" t="s">
        <v>324</v>
      </c>
      <c r="F146" s="147" t="s">
        <v>325</v>
      </c>
      <c r="G146" s="148" t="s">
        <v>181</v>
      </c>
      <c r="H146" s="149">
        <v>26.07</v>
      </c>
      <c r="I146" s="150"/>
      <c r="J146" s="151">
        <f>ROUND(I146*H146,2)</f>
        <v>0</v>
      </c>
      <c r="K146" s="147" t="s">
        <v>139</v>
      </c>
      <c r="L146" s="39"/>
      <c r="M146" s="152" t="s">
        <v>28</v>
      </c>
      <c r="N146" s="153" t="s">
        <v>45</v>
      </c>
      <c r="O146" s="64"/>
      <c r="P146" s="154">
        <f>O146*H146</f>
        <v>0</v>
      </c>
      <c r="Q146" s="154">
        <v>0</v>
      </c>
      <c r="R146" s="154">
        <f>Q146*H146</f>
        <v>0</v>
      </c>
      <c r="S146" s="154">
        <v>0</v>
      </c>
      <c r="T146" s="155">
        <f>S146*H146</f>
        <v>0</v>
      </c>
      <c r="U146" s="34"/>
      <c r="V146" s="34"/>
      <c r="W146" s="34"/>
      <c r="X146" s="34"/>
      <c r="Y146" s="34"/>
      <c r="Z146" s="34"/>
      <c r="AA146" s="34"/>
      <c r="AB146" s="34"/>
      <c r="AC146" s="34"/>
      <c r="AD146" s="34"/>
      <c r="AE146" s="34"/>
      <c r="AR146" s="156" t="s">
        <v>140</v>
      </c>
      <c r="AT146" s="156" t="s">
        <v>135</v>
      </c>
      <c r="AU146" s="156" t="s">
        <v>82</v>
      </c>
      <c r="AY146" s="17" t="s">
        <v>141</v>
      </c>
      <c r="BE146" s="157">
        <f>IF(N146="základní",J146,0)</f>
        <v>0</v>
      </c>
      <c r="BF146" s="157">
        <f>IF(N146="snížená",J146,0)</f>
        <v>0</v>
      </c>
      <c r="BG146" s="157">
        <f>IF(N146="zákl. přenesená",J146,0)</f>
        <v>0</v>
      </c>
      <c r="BH146" s="157">
        <f>IF(N146="sníž. přenesená",J146,0)</f>
        <v>0</v>
      </c>
      <c r="BI146" s="157">
        <f>IF(N146="nulová",J146,0)</f>
        <v>0</v>
      </c>
      <c r="BJ146" s="17" t="s">
        <v>82</v>
      </c>
      <c r="BK146" s="157">
        <f>ROUND(I146*H146,2)</f>
        <v>0</v>
      </c>
      <c r="BL146" s="17" t="s">
        <v>140</v>
      </c>
      <c r="BM146" s="156" t="s">
        <v>253</v>
      </c>
    </row>
    <row r="147" spans="1:65" s="11" customFormat="1" ht="11.25">
      <c r="B147" s="169"/>
      <c r="C147" s="170"/>
      <c r="D147" s="160" t="s">
        <v>142</v>
      </c>
      <c r="E147" s="171" t="s">
        <v>28</v>
      </c>
      <c r="F147" s="172" t="s">
        <v>471</v>
      </c>
      <c r="G147" s="170"/>
      <c r="H147" s="173">
        <v>26.07</v>
      </c>
      <c r="I147" s="174"/>
      <c r="J147" s="170"/>
      <c r="K147" s="170"/>
      <c r="L147" s="175"/>
      <c r="M147" s="176"/>
      <c r="N147" s="177"/>
      <c r="O147" s="177"/>
      <c r="P147" s="177"/>
      <c r="Q147" s="177"/>
      <c r="R147" s="177"/>
      <c r="S147" s="177"/>
      <c r="T147" s="178"/>
      <c r="AT147" s="179" t="s">
        <v>142</v>
      </c>
      <c r="AU147" s="179" t="s">
        <v>82</v>
      </c>
      <c r="AV147" s="11" t="s">
        <v>84</v>
      </c>
      <c r="AW147" s="11" t="s">
        <v>35</v>
      </c>
      <c r="AX147" s="11" t="s">
        <v>74</v>
      </c>
      <c r="AY147" s="179" t="s">
        <v>141</v>
      </c>
    </row>
    <row r="148" spans="1:65" s="12" customFormat="1" ht="11.25">
      <c r="B148" s="180"/>
      <c r="C148" s="181"/>
      <c r="D148" s="160" t="s">
        <v>142</v>
      </c>
      <c r="E148" s="182" t="s">
        <v>28</v>
      </c>
      <c r="F148" s="183" t="s">
        <v>145</v>
      </c>
      <c r="G148" s="181"/>
      <c r="H148" s="184">
        <v>26.07</v>
      </c>
      <c r="I148" s="185"/>
      <c r="J148" s="181"/>
      <c r="K148" s="181"/>
      <c r="L148" s="186"/>
      <c r="M148" s="187"/>
      <c r="N148" s="188"/>
      <c r="O148" s="188"/>
      <c r="P148" s="188"/>
      <c r="Q148" s="188"/>
      <c r="R148" s="188"/>
      <c r="S148" s="188"/>
      <c r="T148" s="189"/>
      <c r="AT148" s="190" t="s">
        <v>142</v>
      </c>
      <c r="AU148" s="190" t="s">
        <v>82</v>
      </c>
      <c r="AV148" s="12" t="s">
        <v>140</v>
      </c>
      <c r="AW148" s="12" t="s">
        <v>35</v>
      </c>
      <c r="AX148" s="12" t="s">
        <v>82</v>
      </c>
      <c r="AY148" s="190" t="s">
        <v>141</v>
      </c>
    </row>
    <row r="149" spans="1:65" s="2" customFormat="1" ht="100.5" customHeight="1">
      <c r="A149" s="34"/>
      <c r="B149" s="35"/>
      <c r="C149" s="145" t="s">
        <v>203</v>
      </c>
      <c r="D149" s="145" t="s">
        <v>135</v>
      </c>
      <c r="E149" s="146" t="s">
        <v>472</v>
      </c>
      <c r="F149" s="147" t="s">
        <v>473</v>
      </c>
      <c r="G149" s="148" t="s">
        <v>181</v>
      </c>
      <c r="H149" s="149">
        <v>26.07</v>
      </c>
      <c r="I149" s="150"/>
      <c r="J149" s="151">
        <f>ROUND(I149*H149,2)</f>
        <v>0</v>
      </c>
      <c r="K149" s="147" t="s">
        <v>139</v>
      </c>
      <c r="L149" s="39"/>
      <c r="M149" s="152" t="s">
        <v>28</v>
      </c>
      <c r="N149" s="153" t="s">
        <v>45</v>
      </c>
      <c r="O149" s="64"/>
      <c r="P149" s="154">
        <f>O149*H149</f>
        <v>0</v>
      </c>
      <c r="Q149" s="154">
        <v>0</v>
      </c>
      <c r="R149" s="154">
        <f>Q149*H149</f>
        <v>0</v>
      </c>
      <c r="S149" s="154">
        <v>0</v>
      </c>
      <c r="T149" s="155">
        <f>S149*H149</f>
        <v>0</v>
      </c>
      <c r="U149" s="34"/>
      <c r="V149" s="34"/>
      <c r="W149" s="34"/>
      <c r="X149" s="34"/>
      <c r="Y149" s="34"/>
      <c r="Z149" s="34"/>
      <c r="AA149" s="34"/>
      <c r="AB149" s="34"/>
      <c r="AC149" s="34"/>
      <c r="AD149" s="34"/>
      <c r="AE149" s="34"/>
      <c r="AR149" s="156" t="s">
        <v>140</v>
      </c>
      <c r="AT149" s="156" t="s">
        <v>135</v>
      </c>
      <c r="AU149" s="156" t="s">
        <v>82</v>
      </c>
      <c r="AY149" s="17" t="s">
        <v>141</v>
      </c>
      <c r="BE149" s="157">
        <f>IF(N149="základní",J149,0)</f>
        <v>0</v>
      </c>
      <c r="BF149" s="157">
        <f>IF(N149="snížená",J149,0)</f>
        <v>0</v>
      </c>
      <c r="BG149" s="157">
        <f>IF(N149="zákl. přenesená",J149,0)</f>
        <v>0</v>
      </c>
      <c r="BH149" s="157">
        <f>IF(N149="sníž. přenesená",J149,0)</f>
        <v>0</v>
      </c>
      <c r="BI149" s="157">
        <f>IF(N149="nulová",J149,0)</f>
        <v>0</v>
      </c>
      <c r="BJ149" s="17" t="s">
        <v>82</v>
      </c>
      <c r="BK149" s="157">
        <f>ROUND(I149*H149,2)</f>
        <v>0</v>
      </c>
      <c r="BL149" s="17" t="s">
        <v>140</v>
      </c>
      <c r="BM149" s="156" t="s">
        <v>260</v>
      </c>
    </row>
    <row r="150" spans="1:65" s="11" customFormat="1" ht="11.25">
      <c r="B150" s="169"/>
      <c r="C150" s="170"/>
      <c r="D150" s="160" t="s">
        <v>142</v>
      </c>
      <c r="E150" s="171" t="s">
        <v>28</v>
      </c>
      <c r="F150" s="172" t="s">
        <v>474</v>
      </c>
      <c r="G150" s="170"/>
      <c r="H150" s="173">
        <v>26.07</v>
      </c>
      <c r="I150" s="174"/>
      <c r="J150" s="170"/>
      <c r="K150" s="170"/>
      <c r="L150" s="175"/>
      <c r="M150" s="176"/>
      <c r="N150" s="177"/>
      <c r="O150" s="177"/>
      <c r="P150" s="177"/>
      <c r="Q150" s="177"/>
      <c r="R150" s="177"/>
      <c r="S150" s="177"/>
      <c r="T150" s="178"/>
      <c r="AT150" s="179" t="s">
        <v>142</v>
      </c>
      <c r="AU150" s="179" t="s">
        <v>82</v>
      </c>
      <c r="AV150" s="11" t="s">
        <v>84</v>
      </c>
      <c r="AW150" s="11" t="s">
        <v>35</v>
      </c>
      <c r="AX150" s="11" t="s">
        <v>74</v>
      </c>
      <c r="AY150" s="179" t="s">
        <v>141</v>
      </c>
    </row>
    <row r="151" spans="1:65" s="12" customFormat="1" ht="11.25">
      <c r="B151" s="180"/>
      <c r="C151" s="181"/>
      <c r="D151" s="160" t="s">
        <v>142</v>
      </c>
      <c r="E151" s="182" t="s">
        <v>28</v>
      </c>
      <c r="F151" s="183" t="s">
        <v>145</v>
      </c>
      <c r="G151" s="181"/>
      <c r="H151" s="184">
        <v>26.07</v>
      </c>
      <c r="I151" s="185"/>
      <c r="J151" s="181"/>
      <c r="K151" s="181"/>
      <c r="L151" s="186"/>
      <c r="M151" s="187"/>
      <c r="N151" s="188"/>
      <c r="O151" s="188"/>
      <c r="P151" s="188"/>
      <c r="Q151" s="188"/>
      <c r="R151" s="188"/>
      <c r="S151" s="188"/>
      <c r="T151" s="189"/>
      <c r="AT151" s="190" t="s">
        <v>142</v>
      </c>
      <c r="AU151" s="190" t="s">
        <v>82</v>
      </c>
      <c r="AV151" s="12" t="s">
        <v>140</v>
      </c>
      <c r="AW151" s="12" t="s">
        <v>35</v>
      </c>
      <c r="AX151" s="12" t="s">
        <v>82</v>
      </c>
      <c r="AY151" s="190" t="s">
        <v>141</v>
      </c>
    </row>
    <row r="152" spans="1:65" s="2" customFormat="1" ht="49.15" customHeight="1">
      <c r="A152" s="34"/>
      <c r="B152" s="35"/>
      <c r="C152" s="145" t="s">
        <v>273</v>
      </c>
      <c r="D152" s="145" t="s">
        <v>135</v>
      </c>
      <c r="E152" s="146" t="s">
        <v>416</v>
      </c>
      <c r="F152" s="147" t="s">
        <v>417</v>
      </c>
      <c r="G152" s="148" t="s">
        <v>159</v>
      </c>
      <c r="H152" s="149">
        <v>10</v>
      </c>
      <c r="I152" s="150"/>
      <c r="J152" s="151">
        <f>ROUND(I152*H152,2)</f>
        <v>0</v>
      </c>
      <c r="K152" s="147" t="s">
        <v>139</v>
      </c>
      <c r="L152" s="39"/>
      <c r="M152" s="152" t="s">
        <v>28</v>
      </c>
      <c r="N152" s="153" t="s">
        <v>45</v>
      </c>
      <c r="O152" s="64"/>
      <c r="P152" s="154">
        <f>O152*H152</f>
        <v>0</v>
      </c>
      <c r="Q152" s="154">
        <v>0</v>
      </c>
      <c r="R152" s="154">
        <f>Q152*H152</f>
        <v>0</v>
      </c>
      <c r="S152" s="154">
        <v>0</v>
      </c>
      <c r="T152" s="155">
        <f>S152*H152</f>
        <v>0</v>
      </c>
      <c r="U152" s="34"/>
      <c r="V152" s="34"/>
      <c r="W152" s="34"/>
      <c r="X152" s="34"/>
      <c r="Y152" s="34"/>
      <c r="Z152" s="34"/>
      <c r="AA152" s="34"/>
      <c r="AB152" s="34"/>
      <c r="AC152" s="34"/>
      <c r="AD152" s="34"/>
      <c r="AE152" s="34"/>
      <c r="AR152" s="156" t="s">
        <v>140</v>
      </c>
      <c r="AT152" s="156" t="s">
        <v>135</v>
      </c>
      <c r="AU152" s="156" t="s">
        <v>82</v>
      </c>
      <c r="AY152" s="17" t="s">
        <v>141</v>
      </c>
      <c r="BE152" s="157">
        <f>IF(N152="základní",J152,0)</f>
        <v>0</v>
      </c>
      <c r="BF152" s="157">
        <f>IF(N152="snížená",J152,0)</f>
        <v>0</v>
      </c>
      <c r="BG152" s="157">
        <f>IF(N152="zákl. přenesená",J152,0)</f>
        <v>0</v>
      </c>
      <c r="BH152" s="157">
        <f>IF(N152="sníž. přenesená",J152,0)</f>
        <v>0</v>
      </c>
      <c r="BI152" s="157">
        <f>IF(N152="nulová",J152,0)</f>
        <v>0</v>
      </c>
      <c r="BJ152" s="17" t="s">
        <v>82</v>
      </c>
      <c r="BK152" s="157">
        <f>ROUND(I152*H152,2)</f>
        <v>0</v>
      </c>
      <c r="BL152" s="17" t="s">
        <v>140</v>
      </c>
      <c r="BM152" s="156" t="s">
        <v>475</v>
      </c>
    </row>
    <row r="153" spans="1:65" s="11" customFormat="1" ht="11.25">
      <c r="B153" s="169"/>
      <c r="C153" s="170"/>
      <c r="D153" s="160" t="s">
        <v>142</v>
      </c>
      <c r="E153" s="171" t="s">
        <v>28</v>
      </c>
      <c r="F153" s="172" t="s">
        <v>476</v>
      </c>
      <c r="G153" s="170"/>
      <c r="H153" s="173">
        <v>10</v>
      </c>
      <c r="I153" s="174"/>
      <c r="J153" s="170"/>
      <c r="K153" s="170"/>
      <c r="L153" s="175"/>
      <c r="M153" s="176"/>
      <c r="N153" s="177"/>
      <c r="O153" s="177"/>
      <c r="P153" s="177"/>
      <c r="Q153" s="177"/>
      <c r="R153" s="177"/>
      <c r="S153" s="177"/>
      <c r="T153" s="178"/>
      <c r="AT153" s="179" t="s">
        <v>142</v>
      </c>
      <c r="AU153" s="179" t="s">
        <v>82</v>
      </c>
      <c r="AV153" s="11" t="s">
        <v>84</v>
      </c>
      <c r="AW153" s="11" t="s">
        <v>35</v>
      </c>
      <c r="AX153" s="11" t="s">
        <v>74</v>
      </c>
      <c r="AY153" s="179" t="s">
        <v>141</v>
      </c>
    </row>
    <row r="154" spans="1:65" s="12" customFormat="1" ht="11.25">
      <c r="B154" s="180"/>
      <c r="C154" s="181"/>
      <c r="D154" s="160" t="s">
        <v>142</v>
      </c>
      <c r="E154" s="182" t="s">
        <v>28</v>
      </c>
      <c r="F154" s="183" t="s">
        <v>145</v>
      </c>
      <c r="G154" s="181"/>
      <c r="H154" s="184">
        <v>10</v>
      </c>
      <c r="I154" s="185"/>
      <c r="J154" s="181"/>
      <c r="K154" s="181"/>
      <c r="L154" s="186"/>
      <c r="M154" s="187"/>
      <c r="N154" s="188"/>
      <c r="O154" s="188"/>
      <c r="P154" s="188"/>
      <c r="Q154" s="188"/>
      <c r="R154" s="188"/>
      <c r="S154" s="188"/>
      <c r="T154" s="189"/>
      <c r="AT154" s="190" t="s">
        <v>142</v>
      </c>
      <c r="AU154" s="190" t="s">
        <v>82</v>
      </c>
      <c r="AV154" s="12" t="s">
        <v>140</v>
      </c>
      <c r="AW154" s="12" t="s">
        <v>35</v>
      </c>
      <c r="AX154" s="12" t="s">
        <v>82</v>
      </c>
      <c r="AY154" s="190" t="s">
        <v>141</v>
      </c>
    </row>
    <row r="155" spans="1:65" s="2" customFormat="1" ht="78" customHeight="1">
      <c r="A155" s="34"/>
      <c r="B155" s="35"/>
      <c r="C155" s="145" t="s">
        <v>209</v>
      </c>
      <c r="D155" s="145" t="s">
        <v>135</v>
      </c>
      <c r="E155" s="146" t="s">
        <v>419</v>
      </c>
      <c r="F155" s="147" t="s">
        <v>420</v>
      </c>
      <c r="G155" s="148" t="s">
        <v>138</v>
      </c>
      <c r="H155" s="149">
        <v>40</v>
      </c>
      <c r="I155" s="150"/>
      <c r="J155" s="151">
        <f>ROUND(I155*H155,2)</f>
        <v>0</v>
      </c>
      <c r="K155" s="147" t="s">
        <v>139</v>
      </c>
      <c r="L155" s="39"/>
      <c r="M155" s="152" t="s">
        <v>28</v>
      </c>
      <c r="N155" s="153" t="s">
        <v>45</v>
      </c>
      <c r="O155" s="64"/>
      <c r="P155" s="154">
        <f>O155*H155</f>
        <v>0</v>
      </c>
      <c r="Q155" s="154">
        <v>0</v>
      </c>
      <c r="R155" s="154">
        <f>Q155*H155</f>
        <v>0</v>
      </c>
      <c r="S155" s="154">
        <v>0</v>
      </c>
      <c r="T155" s="155">
        <f>S155*H155</f>
        <v>0</v>
      </c>
      <c r="U155" s="34"/>
      <c r="V155" s="34"/>
      <c r="W155" s="34"/>
      <c r="X155" s="34"/>
      <c r="Y155" s="34"/>
      <c r="Z155" s="34"/>
      <c r="AA155" s="34"/>
      <c r="AB155" s="34"/>
      <c r="AC155" s="34"/>
      <c r="AD155" s="34"/>
      <c r="AE155" s="34"/>
      <c r="AR155" s="156" t="s">
        <v>140</v>
      </c>
      <c r="AT155" s="156" t="s">
        <v>135</v>
      </c>
      <c r="AU155" s="156" t="s">
        <v>82</v>
      </c>
      <c r="AY155" s="17" t="s">
        <v>141</v>
      </c>
      <c r="BE155" s="157">
        <f>IF(N155="základní",J155,0)</f>
        <v>0</v>
      </c>
      <c r="BF155" s="157">
        <f>IF(N155="snížená",J155,0)</f>
        <v>0</v>
      </c>
      <c r="BG155" s="157">
        <f>IF(N155="zákl. přenesená",J155,0)</f>
        <v>0</v>
      </c>
      <c r="BH155" s="157">
        <f>IF(N155="sníž. přenesená",J155,0)</f>
        <v>0</v>
      </c>
      <c r="BI155" s="157">
        <f>IF(N155="nulová",J155,0)</f>
        <v>0</v>
      </c>
      <c r="BJ155" s="17" t="s">
        <v>82</v>
      </c>
      <c r="BK155" s="157">
        <f>ROUND(I155*H155,2)</f>
        <v>0</v>
      </c>
      <c r="BL155" s="17" t="s">
        <v>140</v>
      </c>
      <c r="BM155" s="156" t="s">
        <v>272</v>
      </c>
    </row>
    <row r="156" spans="1:65" s="11" customFormat="1" ht="11.25">
      <c r="B156" s="169"/>
      <c r="C156" s="170"/>
      <c r="D156" s="160" t="s">
        <v>142</v>
      </c>
      <c r="E156" s="171" t="s">
        <v>28</v>
      </c>
      <c r="F156" s="172" t="s">
        <v>477</v>
      </c>
      <c r="G156" s="170"/>
      <c r="H156" s="173">
        <v>40</v>
      </c>
      <c r="I156" s="174"/>
      <c r="J156" s="170"/>
      <c r="K156" s="170"/>
      <c r="L156" s="175"/>
      <c r="M156" s="176"/>
      <c r="N156" s="177"/>
      <c r="O156" s="177"/>
      <c r="P156" s="177"/>
      <c r="Q156" s="177"/>
      <c r="R156" s="177"/>
      <c r="S156" s="177"/>
      <c r="T156" s="178"/>
      <c r="AT156" s="179" t="s">
        <v>142</v>
      </c>
      <c r="AU156" s="179" t="s">
        <v>82</v>
      </c>
      <c r="AV156" s="11" t="s">
        <v>84</v>
      </c>
      <c r="AW156" s="11" t="s">
        <v>35</v>
      </c>
      <c r="AX156" s="11" t="s">
        <v>74</v>
      </c>
      <c r="AY156" s="179" t="s">
        <v>141</v>
      </c>
    </row>
    <row r="157" spans="1:65" s="12" customFormat="1" ht="11.25">
      <c r="B157" s="180"/>
      <c r="C157" s="181"/>
      <c r="D157" s="160" t="s">
        <v>142</v>
      </c>
      <c r="E157" s="182" t="s">
        <v>28</v>
      </c>
      <c r="F157" s="183" t="s">
        <v>145</v>
      </c>
      <c r="G157" s="181"/>
      <c r="H157" s="184">
        <v>40</v>
      </c>
      <c r="I157" s="185"/>
      <c r="J157" s="181"/>
      <c r="K157" s="181"/>
      <c r="L157" s="186"/>
      <c r="M157" s="187"/>
      <c r="N157" s="188"/>
      <c r="O157" s="188"/>
      <c r="P157" s="188"/>
      <c r="Q157" s="188"/>
      <c r="R157" s="188"/>
      <c r="S157" s="188"/>
      <c r="T157" s="189"/>
      <c r="AT157" s="190" t="s">
        <v>142</v>
      </c>
      <c r="AU157" s="190" t="s">
        <v>82</v>
      </c>
      <c r="AV157" s="12" t="s">
        <v>140</v>
      </c>
      <c r="AW157" s="12" t="s">
        <v>35</v>
      </c>
      <c r="AX157" s="12" t="s">
        <v>82</v>
      </c>
      <c r="AY157" s="190" t="s">
        <v>141</v>
      </c>
    </row>
    <row r="158" spans="1:65" s="2" customFormat="1" ht="24.2" customHeight="1">
      <c r="A158" s="34"/>
      <c r="B158" s="35"/>
      <c r="C158" s="191" t="s">
        <v>281</v>
      </c>
      <c r="D158" s="191" t="s">
        <v>146</v>
      </c>
      <c r="E158" s="192" t="s">
        <v>422</v>
      </c>
      <c r="F158" s="193" t="s">
        <v>423</v>
      </c>
      <c r="G158" s="194" t="s">
        <v>138</v>
      </c>
      <c r="H158" s="195">
        <v>40</v>
      </c>
      <c r="I158" s="196"/>
      <c r="J158" s="197">
        <f>ROUND(I158*H158,2)</f>
        <v>0</v>
      </c>
      <c r="K158" s="193" t="s">
        <v>139</v>
      </c>
      <c r="L158" s="198"/>
      <c r="M158" s="199" t="s">
        <v>28</v>
      </c>
      <c r="N158" s="200" t="s">
        <v>45</v>
      </c>
      <c r="O158" s="64"/>
      <c r="P158" s="154">
        <f>O158*H158</f>
        <v>0</v>
      </c>
      <c r="Q158" s="154">
        <v>1.1100000000000001E-3</v>
      </c>
      <c r="R158" s="154">
        <f>Q158*H158</f>
        <v>4.4400000000000002E-2</v>
      </c>
      <c r="S158" s="154">
        <v>0</v>
      </c>
      <c r="T158" s="155">
        <f>S158*H158</f>
        <v>0</v>
      </c>
      <c r="U158" s="34"/>
      <c r="V158" s="34"/>
      <c r="W158" s="34"/>
      <c r="X158" s="34"/>
      <c r="Y158" s="34"/>
      <c r="Z158" s="34"/>
      <c r="AA158" s="34"/>
      <c r="AB158" s="34"/>
      <c r="AC158" s="34"/>
      <c r="AD158" s="34"/>
      <c r="AE158" s="34"/>
      <c r="AR158" s="156" t="s">
        <v>149</v>
      </c>
      <c r="AT158" s="156" t="s">
        <v>146</v>
      </c>
      <c r="AU158" s="156" t="s">
        <v>82</v>
      </c>
      <c r="AY158" s="17" t="s">
        <v>141</v>
      </c>
      <c r="BE158" s="157">
        <f>IF(N158="základní",J158,0)</f>
        <v>0</v>
      </c>
      <c r="BF158" s="157">
        <f>IF(N158="snížená",J158,0)</f>
        <v>0</v>
      </c>
      <c r="BG158" s="157">
        <f>IF(N158="zákl. přenesená",J158,0)</f>
        <v>0</v>
      </c>
      <c r="BH158" s="157">
        <f>IF(N158="sníž. přenesená",J158,0)</f>
        <v>0</v>
      </c>
      <c r="BI158" s="157">
        <f>IF(N158="nulová",J158,0)</f>
        <v>0</v>
      </c>
      <c r="BJ158" s="17" t="s">
        <v>82</v>
      </c>
      <c r="BK158" s="157">
        <f>ROUND(I158*H158,2)</f>
        <v>0</v>
      </c>
      <c r="BL158" s="17" t="s">
        <v>140</v>
      </c>
      <c r="BM158" s="156" t="s">
        <v>276</v>
      </c>
    </row>
    <row r="159" spans="1:65" s="11" customFormat="1" ht="11.25">
      <c r="B159" s="169"/>
      <c r="C159" s="170"/>
      <c r="D159" s="160" t="s">
        <v>142</v>
      </c>
      <c r="E159" s="171" t="s">
        <v>28</v>
      </c>
      <c r="F159" s="172" t="s">
        <v>421</v>
      </c>
      <c r="G159" s="170"/>
      <c r="H159" s="173">
        <v>40</v>
      </c>
      <c r="I159" s="174"/>
      <c r="J159" s="170"/>
      <c r="K159" s="170"/>
      <c r="L159" s="175"/>
      <c r="M159" s="176"/>
      <c r="N159" s="177"/>
      <c r="O159" s="177"/>
      <c r="P159" s="177"/>
      <c r="Q159" s="177"/>
      <c r="R159" s="177"/>
      <c r="S159" s="177"/>
      <c r="T159" s="178"/>
      <c r="AT159" s="179" t="s">
        <v>142</v>
      </c>
      <c r="AU159" s="179" t="s">
        <v>82</v>
      </c>
      <c r="AV159" s="11" t="s">
        <v>84</v>
      </c>
      <c r="AW159" s="11" t="s">
        <v>35</v>
      </c>
      <c r="AX159" s="11" t="s">
        <v>74</v>
      </c>
      <c r="AY159" s="179" t="s">
        <v>141</v>
      </c>
    </row>
    <row r="160" spans="1:65" s="12" customFormat="1" ht="11.25">
      <c r="B160" s="180"/>
      <c r="C160" s="181"/>
      <c r="D160" s="160" t="s">
        <v>142</v>
      </c>
      <c r="E160" s="182" t="s">
        <v>28</v>
      </c>
      <c r="F160" s="183" t="s">
        <v>145</v>
      </c>
      <c r="G160" s="181"/>
      <c r="H160" s="184">
        <v>40</v>
      </c>
      <c r="I160" s="185"/>
      <c r="J160" s="181"/>
      <c r="K160" s="181"/>
      <c r="L160" s="186"/>
      <c r="M160" s="187"/>
      <c r="N160" s="188"/>
      <c r="O160" s="188"/>
      <c r="P160" s="188"/>
      <c r="Q160" s="188"/>
      <c r="R160" s="188"/>
      <c r="S160" s="188"/>
      <c r="T160" s="189"/>
      <c r="AT160" s="190" t="s">
        <v>142</v>
      </c>
      <c r="AU160" s="190" t="s">
        <v>82</v>
      </c>
      <c r="AV160" s="12" t="s">
        <v>140</v>
      </c>
      <c r="AW160" s="12" t="s">
        <v>35</v>
      </c>
      <c r="AX160" s="12" t="s">
        <v>82</v>
      </c>
      <c r="AY160" s="190" t="s">
        <v>141</v>
      </c>
    </row>
    <row r="161" spans="1:65" s="2" customFormat="1" ht="62.65" customHeight="1">
      <c r="A161" s="34"/>
      <c r="B161" s="35"/>
      <c r="C161" s="145" t="s">
        <v>280</v>
      </c>
      <c r="D161" s="145" t="s">
        <v>135</v>
      </c>
      <c r="E161" s="146" t="s">
        <v>424</v>
      </c>
      <c r="F161" s="147" t="s">
        <v>425</v>
      </c>
      <c r="G161" s="148" t="s">
        <v>159</v>
      </c>
      <c r="H161" s="149">
        <v>5.4</v>
      </c>
      <c r="I161" s="150"/>
      <c r="J161" s="151">
        <f t="shared" ref="J161:J168" si="10">ROUND(I161*H161,2)</f>
        <v>0</v>
      </c>
      <c r="K161" s="147" t="s">
        <v>139</v>
      </c>
      <c r="L161" s="39"/>
      <c r="M161" s="152" t="s">
        <v>28</v>
      </c>
      <c r="N161" s="153" t="s">
        <v>45</v>
      </c>
      <c r="O161" s="64"/>
      <c r="P161" s="154">
        <f t="shared" ref="P161:P168" si="11">O161*H161</f>
        <v>0</v>
      </c>
      <c r="Q161" s="154">
        <v>0</v>
      </c>
      <c r="R161" s="154">
        <f t="shared" ref="R161:R168" si="12">Q161*H161</f>
        <v>0</v>
      </c>
      <c r="S161" s="154">
        <v>0</v>
      </c>
      <c r="T161" s="155">
        <f t="shared" ref="T161:T168" si="13">S161*H161</f>
        <v>0</v>
      </c>
      <c r="U161" s="34"/>
      <c r="V161" s="34"/>
      <c r="W161" s="34"/>
      <c r="X161" s="34"/>
      <c r="Y161" s="34"/>
      <c r="Z161" s="34"/>
      <c r="AA161" s="34"/>
      <c r="AB161" s="34"/>
      <c r="AC161" s="34"/>
      <c r="AD161" s="34"/>
      <c r="AE161" s="34"/>
      <c r="AR161" s="156" t="s">
        <v>140</v>
      </c>
      <c r="AT161" s="156" t="s">
        <v>135</v>
      </c>
      <c r="AU161" s="156" t="s">
        <v>82</v>
      </c>
      <c r="AY161" s="17" t="s">
        <v>141</v>
      </c>
      <c r="BE161" s="157">
        <f t="shared" ref="BE161:BE168" si="14">IF(N161="základní",J161,0)</f>
        <v>0</v>
      </c>
      <c r="BF161" s="157">
        <f t="shared" ref="BF161:BF168" si="15">IF(N161="snížená",J161,0)</f>
        <v>0</v>
      </c>
      <c r="BG161" s="157">
        <f t="shared" ref="BG161:BG168" si="16">IF(N161="zákl. přenesená",J161,0)</f>
        <v>0</v>
      </c>
      <c r="BH161" s="157">
        <f t="shared" ref="BH161:BH168" si="17">IF(N161="sníž. přenesená",J161,0)</f>
        <v>0</v>
      </c>
      <c r="BI161" s="157">
        <f t="shared" ref="BI161:BI168" si="18">IF(N161="nulová",J161,0)</f>
        <v>0</v>
      </c>
      <c r="BJ161" s="17" t="s">
        <v>82</v>
      </c>
      <c r="BK161" s="157">
        <f t="shared" ref="BK161:BK168" si="19">ROUND(I161*H161,2)</f>
        <v>0</v>
      </c>
      <c r="BL161" s="17" t="s">
        <v>140</v>
      </c>
      <c r="BM161" s="156" t="s">
        <v>279</v>
      </c>
    </row>
    <row r="162" spans="1:65" s="2" customFormat="1" ht="16.5" customHeight="1">
      <c r="A162" s="34"/>
      <c r="B162" s="35"/>
      <c r="C162" s="191" t="s">
        <v>289</v>
      </c>
      <c r="D162" s="191" t="s">
        <v>146</v>
      </c>
      <c r="E162" s="192" t="s">
        <v>426</v>
      </c>
      <c r="F162" s="193" t="s">
        <v>427</v>
      </c>
      <c r="G162" s="194" t="s">
        <v>138</v>
      </c>
      <c r="H162" s="195">
        <v>18</v>
      </c>
      <c r="I162" s="196"/>
      <c r="J162" s="197">
        <f t="shared" si="10"/>
        <v>0</v>
      </c>
      <c r="K162" s="193" t="s">
        <v>139</v>
      </c>
      <c r="L162" s="198"/>
      <c r="M162" s="199" t="s">
        <v>28</v>
      </c>
      <c r="N162" s="200" t="s">
        <v>45</v>
      </c>
      <c r="O162" s="64"/>
      <c r="P162" s="154">
        <f t="shared" si="11"/>
        <v>0</v>
      </c>
      <c r="Q162" s="154">
        <v>0</v>
      </c>
      <c r="R162" s="154">
        <f t="shared" si="12"/>
        <v>0</v>
      </c>
      <c r="S162" s="154">
        <v>0</v>
      </c>
      <c r="T162" s="155">
        <f t="shared" si="13"/>
        <v>0</v>
      </c>
      <c r="U162" s="34"/>
      <c r="V162" s="34"/>
      <c r="W162" s="34"/>
      <c r="X162" s="34"/>
      <c r="Y162" s="34"/>
      <c r="Z162" s="34"/>
      <c r="AA162" s="34"/>
      <c r="AB162" s="34"/>
      <c r="AC162" s="34"/>
      <c r="AD162" s="34"/>
      <c r="AE162" s="34"/>
      <c r="AR162" s="156" t="s">
        <v>149</v>
      </c>
      <c r="AT162" s="156" t="s">
        <v>146</v>
      </c>
      <c r="AU162" s="156" t="s">
        <v>82</v>
      </c>
      <c r="AY162" s="17" t="s">
        <v>141</v>
      </c>
      <c r="BE162" s="157">
        <f t="shared" si="14"/>
        <v>0</v>
      </c>
      <c r="BF162" s="157">
        <f t="shared" si="15"/>
        <v>0</v>
      </c>
      <c r="BG162" s="157">
        <f t="shared" si="16"/>
        <v>0</v>
      </c>
      <c r="BH162" s="157">
        <f t="shared" si="17"/>
        <v>0</v>
      </c>
      <c r="BI162" s="157">
        <f t="shared" si="18"/>
        <v>0</v>
      </c>
      <c r="BJ162" s="17" t="s">
        <v>82</v>
      </c>
      <c r="BK162" s="157">
        <f t="shared" si="19"/>
        <v>0</v>
      </c>
      <c r="BL162" s="17" t="s">
        <v>140</v>
      </c>
      <c r="BM162" s="156" t="s">
        <v>292</v>
      </c>
    </row>
    <row r="163" spans="1:65" s="2" customFormat="1" ht="24.2" customHeight="1">
      <c r="A163" s="34"/>
      <c r="B163" s="35"/>
      <c r="C163" s="191" t="s">
        <v>214</v>
      </c>
      <c r="D163" s="191" t="s">
        <v>146</v>
      </c>
      <c r="E163" s="192" t="s">
        <v>428</v>
      </c>
      <c r="F163" s="193" t="s">
        <v>429</v>
      </c>
      <c r="G163" s="194" t="s">
        <v>138</v>
      </c>
      <c r="H163" s="195">
        <v>2</v>
      </c>
      <c r="I163" s="196"/>
      <c r="J163" s="197">
        <f t="shared" si="10"/>
        <v>0</v>
      </c>
      <c r="K163" s="193" t="s">
        <v>139</v>
      </c>
      <c r="L163" s="198"/>
      <c r="M163" s="199" t="s">
        <v>28</v>
      </c>
      <c r="N163" s="200" t="s">
        <v>45</v>
      </c>
      <c r="O163" s="64"/>
      <c r="P163" s="154">
        <f t="shared" si="11"/>
        <v>0</v>
      </c>
      <c r="Q163" s="154">
        <v>0</v>
      </c>
      <c r="R163" s="154">
        <f t="shared" si="12"/>
        <v>0</v>
      </c>
      <c r="S163" s="154">
        <v>0</v>
      </c>
      <c r="T163" s="155">
        <f t="shared" si="13"/>
        <v>0</v>
      </c>
      <c r="U163" s="34"/>
      <c r="V163" s="34"/>
      <c r="W163" s="34"/>
      <c r="X163" s="34"/>
      <c r="Y163" s="34"/>
      <c r="Z163" s="34"/>
      <c r="AA163" s="34"/>
      <c r="AB163" s="34"/>
      <c r="AC163" s="34"/>
      <c r="AD163" s="34"/>
      <c r="AE163" s="34"/>
      <c r="AR163" s="156" t="s">
        <v>149</v>
      </c>
      <c r="AT163" s="156" t="s">
        <v>146</v>
      </c>
      <c r="AU163" s="156" t="s">
        <v>82</v>
      </c>
      <c r="AY163" s="17" t="s">
        <v>141</v>
      </c>
      <c r="BE163" s="157">
        <f t="shared" si="14"/>
        <v>0</v>
      </c>
      <c r="BF163" s="157">
        <f t="shared" si="15"/>
        <v>0</v>
      </c>
      <c r="BG163" s="157">
        <f t="shared" si="16"/>
        <v>0</v>
      </c>
      <c r="BH163" s="157">
        <f t="shared" si="17"/>
        <v>0</v>
      </c>
      <c r="BI163" s="157">
        <f t="shared" si="18"/>
        <v>0</v>
      </c>
      <c r="BJ163" s="17" t="s">
        <v>82</v>
      </c>
      <c r="BK163" s="157">
        <f t="shared" si="19"/>
        <v>0</v>
      </c>
      <c r="BL163" s="17" t="s">
        <v>140</v>
      </c>
      <c r="BM163" s="156" t="s">
        <v>320</v>
      </c>
    </row>
    <row r="164" spans="1:65" s="2" customFormat="1" ht="21.75" customHeight="1">
      <c r="A164" s="34"/>
      <c r="B164" s="35"/>
      <c r="C164" s="191" t="s">
        <v>299</v>
      </c>
      <c r="D164" s="191" t="s">
        <v>146</v>
      </c>
      <c r="E164" s="192" t="s">
        <v>430</v>
      </c>
      <c r="F164" s="193" t="s">
        <v>431</v>
      </c>
      <c r="G164" s="194" t="s">
        <v>138</v>
      </c>
      <c r="H164" s="195">
        <v>6</v>
      </c>
      <c r="I164" s="196"/>
      <c r="J164" s="197">
        <f t="shared" si="10"/>
        <v>0</v>
      </c>
      <c r="K164" s="193" t="s">
        <v>139</v>
      </c>
      <c r="L164" s="198"/>
      <c r="M164" s="199" t="s">
        <v>28</v>
      </c>
      <c r="N164" s="200" t="s">
        <v>45</v>
      </c>
      <c r="O164" s="64"/>
      <c r="P164" s="154">
        <f t="shared" si="11"/>
        <v>0</v>
      </c>
      <c r="Q164" s="154">
        <v>0</v>
      </c>
      <c r="R164" s="154">
        <f t="shared" si="12"/>
        <v>0</v>
      </c>
      <c r="S164" s="154">
        <v>0</v>
      </c>
      <c r="T164" s="155">
        <f t="shared" si="13"/>
        <v>0</v>
      </c>
      <c r="U164" s="34"/>
      <c r="V164" s="34"/>
      <c r="W164" s="34"/>
      <c r="X164" s="34"/>
      <c r="Y164" s="34"/>
      <c r="Z164" s="34"/>
      <c r="AA164" s="34"/>
      <c r="AB164" s="34"/>
      <c r="AC164" s="34"/>
      <c r="AD164" s="34"/>
      <c r="AE164" s="34"/>
      <c r="AR164" s="156" t="s">
        <v>149</v>
      </c>
      <c r="AT164" s="156" t="s">
        <v>146</v>
      </c>
      <c r="AU164" s="156" t="s">
        <v>82</v>
      </c>
      <c r="AY164" s="17" t="s">
        <v>141</v>
      </c>
      <c r="BE164" s="157">
        <f t="shared" si="14"/>
        <v>0</v>
      </c>
      <c r="BF164" s="157">
        <f t="shared" si="15"/>
        <v>0</v>
      </c>
      <c r="BG164" s="157">
        <f t="shared" si="16"/>
        <v>0</v>
      </c>
      <c r="BH164" s="157">
        <f t="shared" si="17"/>
        <v>0</v>
      </c>
      <c r="BI164" s="157">
        <f t="shared" si="18"/>
        <v>0</v>
      </c>
      <c r="BJ164" s="17" t="s">
        <v>82</v>
      </c>
      <c r="BK164" s="157">
        <f t="shared" si="19"/>
        <v>0</v>
      </c>
      <c r="BL164" s="17" t="s">
        <v>140</v>
      </c>
      <c r="BM164" s="156" t="s">
        <v>326</v>
      </c>
    </row>
    <row r="165" spans="1:65" s="2" customFormat="1" ht="16.5" customHeight="1">
      <c r="A165" s="34"/>
      <c r="B165" s="35"/>
      <c r="C165" s="191" t="s">
        <v>218</v>
      </c>
      <c r="D165" s="191" t="s">
        <v>146</v>
      </c>
      <c r="E165" s="192" t="s">
        <v>432</v>
      </c>
      <c r="F165" s="193" t="s">
        <v>433</v>
      </c>
      <c r="G165" s="194" t="s">
        <v>138</v>
      </c>
      <c r="H165" s="195">
        <v>4</v>
      </c>
      <c r="I165" s="196"/>
      <c r="J165" s="197">
        <f t="shared" si="10"/>
        <v>0</v>
      </c>
      <c r="K165" s="193" t="s">
        <v>139</v>
      </c>
      <c r="L165" s="198"/>
      <c r="M165" s="199" t="s">
        <v>28</v>
      </c>
      <c r="N165" s="200" t="s">
        <v>45</v>
      </c>
      <c r="O165" s="64"/>
      <c r="P165" s="154">
        <f t="shared" si="11"/>
        <v>0</v>
      </c>
      <c r="Q165" s="154">
        <v>0</v>
      </c>
      <c r="R165" s="154">
        <f t="shared" si="12"/>
        <v>0</v>
      </c>
      <c r="S165" s="154">
        <v>0</v>
      </c>
      <c r="T165" s="155">
        <f t="shared" si="13"/>
        <v>0</v>
      </c>
      <c r="U165" s="34"/>
      <c r="V165" s="34"/>
      <c r="W165" s="34"/>
      <c r="X165" s="34"/>
      <c r="Y165" s="34"/>
      <c r="Z165" s="34"/>
      <c r="AA165" s="34"/>
      <c r="AB165" s="34"/>
      <c r="AC165" s="34"/>
      <c r="AD165" s="34"/>
      <c r="AE165" s="34"/>
      <c r="AR165" s="156" t="s">
        <v>149</v>
      </c>
      <c r="AT165" s="156" t="s">
        <v>146</v>
      </c>
      <c r="AU165" s="156" t="s">
        <v>82</v>
      </c>
      <c r="AY165" s="17" t="s">
        <v>141</v>
      </c>
      <c r="BE165" s="157">
        <f t="shared" si="14"/>
        <v>0</v>
      </c>
      <c r="BF165" s="157">
        <f t="shared" si="15"/>
        <v>0</v>
      </c>
      <c r="BG165" s="157">
        <f t="shared" si="16"/>
        <v>0</v>
      </c>
      <c r="BH165" s="157">
        <f t="shared" si="17"/>
        <v>0</v>
      </c>
      <c r="BI165" s="157">
        <f t="shared" si="18"/>
        <v>0</v>
      </c>
      <c r="BJ165" s="17" t="s">
        <v>82</v>
      </c>
      <c r="BK165" s="157">
        <f t="shared" si="19"/>
        <v>0</v>
      </c>
      <c r="BL165" s="17" t="s">
        <v>140</v>
      </c>
      <c r="BM165" s="156" t="s">
        <v>341</v>
      </c>
    </row>
    <row r="166" spans="1:65" s="2" customFormat="1" ht="16.5" customHeight="1">
      <c r="A166" s="34"/>
      <c r="B166" s="35"/>
      <c r="C166" s="191" t="s">
        <v>306</v>
      </c>
      <c r="D166" s="191" t="s">
        <v>146</v>
      </c>
      <c r="E166" s="192" t="s">
        <v>434</v>
      </c>
      <c r="F166" s="193" t="s">
        <v>435</v>
      </c>
      <c r="G166" s="194" t="s">
        <v>138</v>
      </c>
      <c r="H166" s="195">
        <v>1</v>
      </c>
      <c r="I166" s="196"/>
      <c r="J166" s="197">
        <f t="shared" si="10"/>
        <v>0</v>
      </c>
      <c r="K166" s="193" t="s">
        <v>139</v>
      </c>
      <c r="L166" s="198"/>
      <c r="M166" s="199" t="s">
        <v>28</v>
      </c>
      <c r="N166" s="200" t="s">
        <v>45</v>
      </c>
      <c r="O166" s="64"/>
      <c r="P166" s="154">
        <f t="shared" si="11"/>
        <v>0</v>
      </c>
      <c r="Q166" s="154">
        <v>0</v>
      </c>
      <c r="R166" s="154">
        <f t="shared" si="12"/>
        <v>0</v>
      </c>
      <c r="S166" s="154">
        <v>0</v>
      </c>
      <c r="T166" s="155">
        <f t="shared" si="13"/>
        <v>0</v>
      </c>
      <c r="U166" s="34"/>
      <c r="V166" s="34"/>
      <c r="W166" s="34"/>
      <c r="X166" s="34"/>
      <c r="Y166" s="34"/>
      <c r="Z166" s="34"/>
      <c r="AA166" s="34"/>
      <c r="AB166" s="34"/>
      <c r="AC166" s="34"/>
      <c r="AD166" s="34"/>
      <c r="AE166" s="34"/>
      <c r="AR166" s="156" t="s">
        <v>149</v>
      </c>
      <c r="AT166" s="156" t="s">
        <v>146</v>
      </c>
      <c r="AU166" s="156" t="s">
        <v>82</v>
      </c>
      <c r="AY166" s="17" t="s">
        <v>141</v>
      </c>
      <c r="BE166" s="157">
        <f t="shared" si="14"/>
        <v>0</v>
      </c>
      <c r="BF166" s="157">
        <f t="shared" si="15"/>
        <v>0</v>
      </c>
      <c r="BG166" s="157">
        <f t="shared" si="16"/>
        <v>0</v>
      </c>
      <c r="BH166" s="157">
        <f t="shared" si="17"/>
        <v>0</v>
      </c>
      <c r="BI166" s="157">
        <f t="shared" si="18"/>
        <v>0</v>
      </c>
      <c r="BJ166" s="17" t="s">
        <v>82</v>
      </c>
      <c r="BK166" s="157">
        <f t="shared" si="19"/>
        <v>0</v>
      </c>
      <c r="BL166" s="17" t="s">
        <v>140</v>
      </c>
      <c r="BM166" s="156" t="s">
        <v>478</v>
      </c>
    </row>
    <row r="167" spans="1:65" s="2" customFormat="1" ht="16.5" customHeight="1">
      <c r="A167" s="34"/>
      <c r="B167" s="35"/>
      <c r="C167" s="191" t="s">
        <v>223</v>
      </c>
      <c r="D167" s="191" t="s">
        <v>146</v>
      </c>
      <c r="E167" s="192" t="s">
        <v>436</v>
      </c>
      <c r="F167" s="193" t="s">
        <v>437</v>
      </c>
      <c r="G167" s="194" t="s">
        <v>138</v>
      </c>
      <c r="H167" s="195">
        <v>1</v>
      </c>
      <c r="I167" s="196"/>
      <c r="J167" s="197">
        <f t="shared" si="10"/>
        <v>0</v>
      </c>
      <c r="K167" s="193" t="s">
        <v>139</v>
      </c>
      <c r="L167" s="198"/>
      <c r="M167" s="199" t="s">
        <v>28</v>
      </c>
      <c r="N167" s="200" t="s">
        <v>45</v>
      </c>
      <c r="O167" s="64"/>
      <c r="P167" s="154">
        <f t="shared" si="11"/>
        <v>0</v>
      </c>
      <c r="Q167" s="154">
        <v>0</v>
      </c>
      <c r="R167" s="154">
        <f t="shared" si="12"/>
        <v>0</v>
      </c>
      <c r="S167" s="154">
        <v>0</v>
      </c>
      <c r="T167" s="155">
        <f t="shared" si="13"/>
        <v>0</v>
      </c>
      <c r="U167" s="34"/>
      <c r="V167" s="34"/>
      <c r="W167" s="34"/>
      <c r="X167" s="34"/>
      <c r="Y167" s="34"/>
      <c r="Z167" s="34"/>
      <c r="AA167" s="34"/>
      <c r="AB167" s="34"/>
      <c r="AC167" s="34"/>
      <c r="AD167" s="34"/>
      <c r="AE167" s="34"/>
      <c r="AR167" s="156" t="s">
        <v>149</v>
      </c>
      <c r="AT167" s="156" t="s">
        <v>146</v>
      </c>
      <c r="AU167" s="156" t="s">
        <v>82</v>
      </c>
      <c r="AY167" s="17" t="s">
        <v>141</v>
      </c>
      <c r="BE167" s="157">
        <f t="shared" si="14"/>
        <v>0</v>
      </c>
      <c r="BF167" s="157">
        <f t="shared" si="15"/>
        <v>0</v>
      </c>
      <c r="BG167" s="157">
        <f t="shared" si="16"/>
        <v>0</v>
      </c>
      <c r="BH167" s="157">
        <f t="shared" si="17"/>
        <v>0</v>
      </c>
      <c r="BI167" s="157">
        <f t="shared" si="18"/>
        <v>0</v>
      </c>
      <c r="BJ167" s="17" t="s">
        <v>82</v>
      </c>
      <c r="BK167" s="157">
        <f t="shared" si="19"/>
        <v>0</v>
      </c>
      <c r="BL167" s="17" t="s">
        <v>140</v>
      </c>
      <c r="BM167" s="156" t="s">
        <v>479</v>
      </c>
    </row>
    <row r="168" spans="1:65" s="2" customFormat="1" ht="76.349999999999994" customHeight="1">
      <c r="A168" s="34"/>
      <c r="B168" s="35"/>
      <c r="C168" s="145" t="s">
        <v>314</v>
      </c>
      <c r="D168" s="145" t="s">
        <v>135</v>
      </c>
      <c r="E168" s="146" t="s">
        <v>480</v>
      </c>
      <c r="F168" s="147" t="s">
        <v>481</v>
      </c>
      <c r="G168" s="148" t="s">
        <v>159</v>
      </c>
      <c r="H168" s="149">
        <v>5</v>
      </c>
      <c r="I168" s="150"/>
      <c r="J168" s="151">
        <f t="shared" si="10"/>
        <v>0</v>
      </c>
      <c r="K168" s="147" t="s">
        <v>139</v>
      </c>
      <c r="L168" s="39"/>
      <c r="M168" s="152" t="s">
        <v>28</v>
      </c>
      <c r="N168" s="153" t="s">
        <v>45</v>
      </c>
      <c r="O168" s="64"/>
      <c r="P168" s="154">
        <f t="shared" si="11"/>
        <v>0</v>
      </c>
      <c r="Q168" s="154">
        <v>0</v>
      </c>
      <c r="R168" s="154">
        <f t="shared" si="12"/>
        <v>0</v>
      </c>
      <c r="S168" s="154">
        <v>0</v>
      </c>
      <c r="T168" s="155">
        <f t="shared" si="13"/>
        <v>0</v>
      </c>
      <c r="U168" s="34"/>
      <c r="V168" s="34"/>
      <c r="W168" s="34"/>
      <c r="X168" s="34"/>
      <c r="Y168" s="34"/>
      <c r="Z168" s="34"/>
      <c r="AA168" s="34"/>
      <c r="AB168" s="34"/>
      <c r="AC168" s="34"/>
      <c r="AD168" s="34"/>
      <c r="AE168" s="34"/>
      <c r="AR168" s="156" t="s">
        <v>140</v>
      </c>
      <c r="AT168" s="156" t="s">
        <v>135</v>
      </c>
      <c r="AU168" s="156" t="s">
        <v>82</v>
      </c>
      <c r="AY168" s="17" t="s">
        <v>141</v>
      </c>
      <c r="BE168" s="157">
        <f t="shared" si="14"/>
        <v>0</v>
      </c>
      <c r="BF168" s="157">
        <f t="shared" si="15"/>
        <v>0</v>
      </c>
      <c r="BG168" s="157">
        <f t="shared" si="16"/>
        <v>0</v>
      </c>
      <c r="BH168" s="157">
        <f t="shared" si="17"/>
        <v>0</v>
      </c>
      <c r="BI168" s="157">
        <f t="shared" si="18"/>
        <v>0</v>
      </c>
      <c r="BJ168" s="17" t="s">
        <v>82</v>
      </c>
      <c r="BK168" s="157">
        <f t="shared" si="19"/>
        <v>0</v>
      </c>
      <c r="BL168" s="17" t="s">
        <v>140</v>
      </c>
      <c r="BM168" s="156" t="s">
        <v>351</v>
      </c>
    </row>
    <row r="169" spans="1:65" s="11" customFormat="1" ht="11.25">
      <c r="B169" s="169"/>
      <c r="C169" s="170"/>
      <c r="D169" s="160" t="s">
        <v>142</v>
      </c>
      <c r="E169" s="171" t="s">
        <v>28</v>
      </c>
      <c r="F169" s="172" t="s">
        <v>482</v>
      </c>
      <c r="G169" s="170"/>
      <c r="H169" s="173">
        <v>5</v>
      </c>
      <c r="I169" s="174"/>
      <c r="J169" s="170"/>
      <c r="K169" s="170"/>
      <c r="L169" s="175"/>
      <c r="M169" s="176"/>
      <c r="N169" s="177"/>
      <c r="O169" s="177"/>
      <c r="P169" s="177"/>
      <c r="Q169" s="177"/>
      <c r="R169" s="177"/>
      <c r="S169" s="177"/>
      <c r="T169" s="178"/>
      <c r="AT169" s="179" t="s">
        <v>142</v>
      </c>
      <c r="AU169" s="179" t="s">
        <v>82</v>
      </c>
      <c r="AV169" s="11" t="s">
        <v>84</v>
      </c>
      <c r="AW169" s="11" t="s">
        <v>35</v>
      </c>
      <c r="AX169" s="11" t="s">
        <v>74</v>
      </c>
      <c r="AY169" s="179" t="s">
        <v>141</v>
      </c>
    </row>
    <row r="170" spans="1:65" s="12" customFormat="1" ht="11.25">
      <c r="B170" s="180"/>
      <c r="C170" s="181"/>
      <c r="D170" s="160" t="s">
        <v>142</v>
      </c>
      <c r="E170" s="182" t="s">
        <v>28</v>
      </c>
      <c r="F170" s="183" t="s">
        <v>145</v>
      </c>
      <c r="G170" s="181"/>
      <c r="H170" s="184">
        <v>5</v>
      </c>
      <c r="I170" s="185"/>
      <c r="J170" s="181"/>
      <c r="K170" s="181"/>
      <c r="L170" s="186"/>
      <c r="M170" s="187"/>
      <c r="N170" s="188"/>
      <c r="O170" s="188"/>
      <c r="P170" s="188"/>
      <c r="Q170" s="188"/>
      <c r="R170" s="188"/>
      <c r="S170" s="188"/>
      <c r="T170" s="189"/>
      <c r="AT170" s="190" t="s">
        <v>142</v>
      </c>
      <c r="AU170" s="190" t="s">
        <v>82</v>
      </c>
      <c r="AV170" s="12" t="s">
        <v>140</v>
      </c>
      <c r="AW170" s="12" t="s">
        <v>35</v>
      </c>
      <c r="AX170" s="12" t="s">
        <v>82</v>
      </c>
      <c r="AY170" s="190" t="s">
        <v>141</v>
      </c>
    </row>
    <row r="171" spans="1:65" s="2" customFormat="1" ht="90" customHeight="1">
      <c r="A171" s="34"/>
      <c r="B171" s="35"/>
      <c r="C171" s="145" t="s">
        <v>319</v>
      </c>
      <c r="D171" s="145" t="s">
        <v>135</v>
      </c>
      <c r="E171" s="146" t="s">
        <v>483</v>
      </c>
      <c r="F171" s="147" t="s">
        <v>484</v>
      </c>
      <c r="G171" s="148" t="s">
        <v>159</v>
      </c>
      <c r="H171" s="149">
        <v>5</v>
      </c>
      <c r="I171" s="150"/>
      <c r="J171" s="151">
        <f>ROUND(I171*H171,2)</f>
        <v>0</v>
      </c>
      <c r="K171" s="147" t="s">
        <v>139</v>
      </c>
      <c r="L171" s="39"/>
      <c r="M171" s="152" t="s">
        <v>28</v>
      </c>
      <c r="N171" s="153" t="s">
        <v>45</v>
      </c>
      <c r="O171" s="64"/>
      <c r="P171" s="154">
        <f>O171*H171</f>
        <v>0</v>
      </c>
      <c r="Q171" s="154">
        <v>0</v>
      </c>
      <c r="R171" s="154">
        <f>Q171*H171</f>
        <v>0</v>
      </c>
      <c r="S171" s="154">
        <v>0</v>
      </c>
      <c r="T171" s="155">
        <f>S171*H171</f>
        <v>0</v>
      </c>
      <c r="U171" s="34"/>
      <c r="V171" s="34"/>
      <c r="W171" s="34"/>
      <c r="X171" s="34"/>
      <c r="Y171" s="34"/>
      <c r="Z171" s="34"/>
      <c r="AA171" s="34"/>
      <c r="AB171" s="34"/>
      <c r="AC171" s="34"/>
      <c r="AD171" s="34"/>
      <c r="AE171" s="34"/>
      <c r="AR171" s="156" t="s">
        <v>140</v>
      </c>
      <c r="AT171" s="156" t="s">
        <v>135</v>
      </c>
      <c r="AU171" s="156" t="s">
        <v>82</v>
      </c>
      <c r="AY171" s="17" t="s">
        <v>141</v>
      </c>
      <c r="BE171" s="157">
        <f>IF(N171="základní",J171,0)</f>
        <v>0</v>
      </c>
      <c r="BF171" s="157">
        <f>IF(N171="snížená",J171,0)</f>
        <v>0</v>
      </c>
      <c r="BG171" s="157">
        <f>IF(N171="zákl. přenesená",J171,0)</f>
        <v>0</v>
      </c>
      <c r="BH171" s="157">
        <f>IF(N171="sníž. přenesená",J171,0)</f>
        <v>0</v>
      </c>
      <c r="BI171" s="157">
        <f>IF(N171="nulová",J171,0)</f>
        <v>0</v>
      </c>
      <c r="BJ171" s="17" t="s">
        <v>82</v>
      </c>
      <c r="BK171" s="157">
        <f>ROUND(I171*H171,2)</f>
        <v>0</v>
      </c>
      <c r="BL171" s="17" t="s">
        <v>140</v>
      </c>
      <c r="BM171" s="156" t="s">
        <v>312</v>
      </c>
    </row>
    <row r="172" spans="1:65" s="11" customFormat="1" ht="11.25">
      <c r="B172" s="169"/>
      <c r="C172" s="170"/>
      <c r="D172" s="160" t="s">
        <v>142</v>
      </c>
      <c r="E172" s="171" t="s">
        <v>28</v>
      </c>
      <c r="F172" s="172" t="s">
        <v>485</v>
      </c>
      <c r="G172" s="170"/>
      <c r="H172" s="173">
        <v>5</v>
      </c>
      <c r="I172" s="174"/>
      <c r="J172" s="170"/>
      <c r="K172" s="170"/>
      <c r="L172" s="175"/>
      <c r="M172" s="176"/>
      <c r="N172" s="177"/>
      <c r="O172" s="177"/>
      <c r="P172" s="177"/>
      <c r="Q172" s="177"/>
      <c r="R172" s="177"/>
      <c r="S172" s="177"/>
      <c r="T172" s="178"/>
      <c r="AT172" s="179" t="s">
        <v>142</v>
      </c>
      <c r="AU172" s="179" t="s">
        <v>82</v>
      </c>
      <c r="AV172" s="11" t="s">
        <v>84</v>
      </c>
      <c r="AW172" s="11" t="s">
        <v>35</v>
      </c>
      <c r="AX172" s="11" t="s">
        <v>74</v>
      </c>
      <c r="AY172" s="179" t="s">
        <v>141</v>
      </c>
    </row>
    <row r="173" spans="1:65" s="12" customFormat="1" ht="11.25">
      <c r="B173" s="180"/>
      <c r="C173" s="181"/>
      <c r="D173" s="160" t="s">
        <v>142</v>
      </c>
      <c r="E173" s="182" t="s">
        <v>28</v>
      </c>
      <c r="F173" s="183" t="s">
        <v>145</v>
      </c>
      <c r="G173" s="181"/>
      <c r="H173" s="184">
        <v>5</v>
      </c>
      <c r="I173" s="185"/>
      <c r="J173" s="181"/>
      <c r="K173" s="181"/>
      <c r="L173" s="186"/>
      <c r="M173" s="187"/>
      <c r="N173" s="188"/>
      <c r="O173" s="188"/>
      <c r="P173" s="188"/>
      <c r="Q173" s="188"/>
      <c r="R173" s="188"/>
      <c r="S173" s="188"/>
      <c r="T173" s="189"/>
      <c r="AT173" s="190" t="s">
        <v>142</v>
      </c>
      <c r="AU173" s="190" t="s">
        <v>82</v>
      </c>
      <c r="AV173" s="12" t="s">
        <v>140</v>
      </c>
      <c r="AW173" s="12" t="s">
        <v>35</v>
      </c>
      <c r="AX173" s="12" t="s">
        <v>82</v>
      </c>
      <c r="AY173" s="190" t="s">
        <v>141</v>
      </c>
    </row>
    <row r="174" spans="1:65" s="2" customFormat="1" ht="90" customHeight="1">
      <c r="A174" s="34"/>
      <c r="B174" s="35"/>
      <c r="C174" s="145" t="s">
        <v>323</v>
      </c>
      <c r="D174" s="145" t="s">
        <v>135</v>
      </c>
      <c r="E174" s="146" t="s">
        <v>441</v>
      </c>
      <c r="F174" s="147" t="s">
        <v>442</v>
      </c>
      <c r="G174" s="148" t="s">
        <v>208</v>
      </c>
      <c r="H174" s="149">
        <v>51.75</v>
      </c>
      <c r="I174" s="150"/>
      <c r="J174" s="151">
        <f>ROUND(I174*H174,2)</f>
        <v>0</v>
      </c>
      <c r="K174" s="147" t="s">
        <v>139</v>
      </c>
      <c r="L174" s="39"/>
      <c r="M174" s="152" t="s">
        <v>28</v>
      </c>
      <c r="N174" s="153" t="s">
        <v>45</v>
      </c>
      <c r="O174" s="64"/>
      <c r="P174" s="154">
        <f>O174*H174</f>
        <v>0</v>
      </c>
      <c r="Q174" s="154">
        <v>0</v>
      </c>
      <c r="R174" s="154">
        <f>Q174*H174</f>
        <v>0</v>
      </c>
      <c r="S174" s="154">
        <v>0</v>
      </c>
      <c r="T174" s="155">
        <f>S174*H174</f>
        <v>0</v>
      </c>
      <c r="U174" s="34"/>
      <c r="V174" s="34"/>
      <c r="W174" s="34"/>
      <c r="X174" s="34"/>
      <c r="Y174" s="34"/>
      <c r="Z174" s="34"/>
      <c r="AA174" s="34"/>
      <c r="AB174" s="34"/>
      <c r="AC174" s="34"/>
      <c r="AD174" s="34"/>
      <c r="AE174" s="34"/>
      <c r="AR174" s="156" t="s">
        <v>140</v>
      </c>
      <c r="AT174" s="156" t="s">
        <v>135</v>
      </c>
      <c r="AU174" s="156" t="s">
        <v>82</v>
      </c>
      <c r="AY174" s="17" t="s">
        <v>141</v>
      </c>
      <c r="BE174" s="157">
        <f>IF(N174="základní",J174,0)</f>
        <v>0</v>
      </c>
      <c r="BF174" s="157">
        <f>IF(N174="snížená",J174,0)</f>
        <v>0</v>
      </c>
      <c r="BG174" s="157">
        <f>IF(N174="zákl. přenesená",J174,0)</f>
        <v>0</v>
      </c>
      <c r="BH174" s="157">
        <f>IF(N174="sníž. přenesená",J174,0)</f>
        <v>0</v>
      </c>
      <c r="BI174" s="157">
        <f>IF(N174="nulová",J174,0)</f>
        <v>0</v>
      </c>
      <c r="BJ174" s="17" t="s">
        <v>82</v>
      </c>
      <c r="BK174" s="157">
        <f>ROUND(I174*H174,2)</f>
        <v>0</v>
      </c>
      <c r="BL174" s="17" t="s">
        <v>140</v>
      </c>
      <c r="BM174" s="156" t="s">
        <v>317</v>
      </c>
    </row>
    <row r="175" spans="1:65" s="11" customFormat="1" ht="11.25">
      <c r="B175" s="169"/>
      <c r="C175" s="170"/>
      <c r="D175" s="160" t="s">
        <v>142</v>
      </c>
      <c r="E175" s="171" t="s">
        <v>28</v>
      </c>
      <c r="F175" s="172" t="s">
        <v>486</v>
      </c>
      <c r="G175" s="170"/>
      <c r="H175" s="173">
        <v>51.75</v>
      </c>
      <c r="I175" s="174"/>
      <c r="J175" s="170"/>
      <c r="K175" s="170"/>
      <c r="L175" s="175"/>
      <c r="M175" s="176"/>
      <c r="N175" s="177"/>
      <c r="O175" s="177"/>
      <c r="P175" s="177"/>
      <c r="Q175" s="177"/>
      <c r="R175" s="177"/>
      <c r="S175" s="177"/>
      <c r="T175" s="178"/>
      <c r="AT175" s="179" t="s">
        <v>142</v>
      </c>
      <c r="AU175" s="179" t="s">
        <v>82</v>
      </c>
      <c r="AV175" s="11" t="s">
        <v>84</v>
      </c>
      <c r="AW175" s="11" t="s">
        <v>35</v>
      </c>
      <c r="AX175" s="11" t="s">
        <v>74</v>
      </c>
      <c r="AY175" s="179" t="s">
        <v>141</v>
      </c>
    </row>
    <row r="176" spans="1:65" s="12" customFormat="1" ht="11.25">
      <c r="B176" s="180"/>
      <c r="C176" s="181"/>
      <c r="D176" s="160" t="s">
        <v>142</v>
      </c>
      <c r="E176" s="182" t="s">
        <v>28</v>
      </c>
      <c r="F176" s="183" t="s">
        <v>145</v>
      </c>
      <c r="G176" s="181"/>
      <c r="H176" s="184">
        <v>51.75</v>
      </c>
      <c r="I176" s="185"/>
      <c r="J176" s="181"/>
      <c r="K176" s="181"/>
      <c r="L176" s="186"/>
      <c r="M176" s="187"/>
      <c r="N176" s="188"/>
      <c r="O176" s="188"/>
      <c r="P176" s="188"/>
      <c r="Q176" s="188"/>
      <c r="R176" s="188"/>
      <c r="S176" s="188"/>
      <c r="T176" s="189"/>
      <c r="AT176" s="190" t="s">
        <v>142</v>
      </c>
      <c r="AU176" s="190" t="s">
        <v>82</v>
      </c>
      <c r="AV176" s="12" t="s">
        <v>140</v>
      </c>
      <c r="AW176" s="12" t="s">
        <v>35</v>
      </c>
      <c r="AX176" s="12" t="s">
        <v>82</v>
      </c>
      <c r="AY176" s="190" t="s">
        <v>141</v>
      </c>
    </row>
    <row r="177" spans="1:65" s="2" customFormat="1" ht="24.2" customHeight="1">
      <c r="A177" s="34"/>
      <c r="B177" s="35"/>
      <c r="C177" s="191" t="s">
        <v>229</v>
      </c>
      <c r="D177" s="191" t="s">
        <v>146</v>
      </c>
      <c r="E177" s="192" t="s">
        <v>445</v>
      </c>
      <c r="F177" s="193" t="s">
        <v>446</v>
      </c>
      <c r="G177" s="194" t="s">
        <v>181</v>
      </c>
      <c r="H177" s="195">
        <v>12.938000000000001</v>
      </c>
      <c r="I177" s="196"/>
      <c r="J177" s="197">
        <f>ROUND(I177*H177,2)</f>
        <v>0</v>
      </c>
      <c r="K177" s="193" t="s">
        <v>139</v>
      </c>
      <c r="L177" s="198"/>
      <c r="M177" s="199" t="s">
        <v>28</v>
      </c>
      <c r="N177" s="200" t="s">
        <v>45</v>
      </c>
      <c r="O177" s="64"/>
      <c r="P177" s="154">
        <f>O177*H177</f>
        <v>0</v>
      </c>
      <c r="Q177" s="154">
        <v>1</v>
      </c>
      <c r="R177" s="154">
        <f>Q177*H177</f>
        <v>12.938000000000001</v>
      </c>
      <c r="S177" s="154">
        <v>0</v>
      </c>
      <c r="T177" s="155">
        <f>S177*H177</f>
        <v>0</v>
      </c>
      <c r="U177" s="34"/>
      <c r="V177" s="34"/>
      <c r="W177" s="34"/>
      <c r="X177" s="34"/>
      <c r="Y177" s="34"/>
      <c r="Z177" s="34"/>
      <c r="AA177" s="34"/>
      <c r="AB177" s="34"/>
      <c r="AC177" s="34"/>
      <c r="AD177" s="34"/>
      <c r="AE177" s="34"/>
      <c r="AR177" s="156" t="s">
        <v>149</v>
      </c>
      <c r="AT177" s="156" t="s">
        <v>146</v>
      </c>
      <c r="AU177" s="156" t="s">
        <v>82</v>
      </c>
      <c r="AY177" s="17" t="s">
        <v>141</v>
      </c>
      <c r="BE177" s="157">
        <f>IF(N177="základní",J177,0)</f>
        <v>0</v>
      </c>
      <c r="BF177" s="157">
        <f>IF(N177="snížená",J177,0)</f>
        <v>0</v>
      </c>
      <c r="BG177" s="157">
        <f>IF(N177="zákl. přenesená",J177,0)</f>
        <v>0</v>
      </c>
      <c r="BH177" s="157">
        <f>IF(N177="sníž. přenesená",J177,0)</f>
        <v>0</v>
      </c>
      <c r="BI177" s="157">
        <f>IF(N177="nulová",J177,0)</f>
        <v>0</v>
      </c>
      <c r="BJ177" s="17" t="s">
        <v>82</v>
      </c>
      <c r="BK177" s="157">
        <f>ROUND(I177*H177,2)</f>
        <v>0</v>
      </c>
      <c r="BL177" s="17" t="s">
        <v>140</v>
      </c>
      <c r="BM177" s="156" t="s">
        <v>356</v>
      </c>
    </row>
    <row r="178" spans="1:65" s="11" customFormat="1" ht="11.25">
      <c r="B178" s="169"/>
      <c r="C178" s="170"/>
      <c r="D178" s="160" t="s">
        <v>142</v>
      </c>
      <c r="E178" s="171" t="s">
        <v>28</v>
      </c>
      <c r="F178" s="172" t="s">
        <v>487</v>
      </c>
      <c r="G178" s="170"/>
      <c r="H178" s="173">
        <v>12.938000000000001</v>
      </c>
      <c r="I178" s="174"/>
      <c r="J178" s="170"/>
      <c r="K178" s="170"/>
      <c r="L178" s="175"/>
      <c r="M178" s="176"/>
      <c r="N178" s="177"/>
      <c r="O178" s="177"/>
      <c r="P178" s="177"/>
      <c r="Q178" s="177"/>
      <c r="R178" s="177"/>
      <c r="S178" s="177"/>
      <c r="T178" s="178"/>
      <c r="AT178" s="179" t="s">
        <v>142</v>
      </c>
      <c r="AU178" s="179" t="s">
        <v>82</v>
      </c>
      <c r="AV178" s="11" t="s">
        <v>84</v>
      </c>
      <c r="AW178" s="11" t="s">
        <v>35</v>
      </c>
      <c r="AX178" s="11" t="s">
        <v>74</v>
      </c>
      <c r="AY178" s="179" t="s">
        <v>141</v>
      </c>
    </row>
    <row r="179" spans="1:65" s="12" customFormat="1" ht="11.25">
      <c r="B179" s="180"/>
      <c r="C179" s="181"/>
      <c r="D179" s="160" t="s">
        <v>142</v>
      </c>
      <c r="E179" s="182" t="s">
        <v>28</v>
      </c>
      <c r="F179" s="183" t="s">
        <v>145</v>
      </c>
      <c r="G179" s="181"/>
      <c r="H179" s="184">
        <v>12.938000000000001</v>
      </c>
      <c r="I179" s="185"/>
      <c r="J179" s="181"/>
      <c r="K179" s="181"/>
      <c r="L179" s="186"/>
      <c r="M179" s="187"/>
      <c r="N179" s="188"/>
      <c r="O179" s="188"/>
      <c r="P179" s="188"/>
      <c r="Q179" s="188"/>
      <c r="R179" s="188"/>
      <c r="S179" s="188"/>
      <c r="T179" s="189"/>
      <c r="AT179" s="190" t="s">
        <v>142</v>
      </c>
      <c r="AU179" s="190" t="s">
        <v>82</v>
      </c>
      <c r="AV179" s="12" t="s">
        <v>140</v>
      </c>
      <c r="AW179" s="12" t="s">
        <v>35</v>
      </c>
      <c r="AX179" s="12" t="s">
        <v>82</v>
      </c>
      <c r="AY179" s="190" t="s">
        <v>141</v>
      </c>
    </row>
    <row r="180" spans="1:65" s="2" customFormat="1" ht="21.75" customHeight="1">
      <c r="A180" s="34"/>
      <c r="B180" s="35"/>
      <c r="C180" s="191" t="s">
        <v>333</v>
      </c>
      <c r="D180" s="191" t="s">
        <v>146</v>
      </c>
      <c r="E180" s="192" t="s">
        <v>448</v>
      </c>
      <c r="F180" s="193" t="s">
        <v>449</v>
      </c>
      <c r="G180" s="194" t="s">
        <v>181</v>
      </c>
      <c r="H180" s="195">
        <v>6.4690000000000003</v>
      </c>
      <c r="I180" s="196"/>
      <c r="J180" s="197">
        <f>ROUND(I180*H180,2)</f>
        <v>0</v>
      </c>
      <c r="K180" s="193" t="s">
        <v>139</v>
      </c>
      <c r="L180" s="198"/>
      <c r="M180" s="199" t="s">
        <v>28</v>
      </c>
      <c r="N180" s="200" t="s">
        <v>45</v>
      </c>
      <c r="O180" s="64"/>
      <c r="P180" s="154">
        <f>O180*H180</f>
        <v>0</v>
      </c>
      <c r="Q180" s="154">
        <v>1</v>
      </c>
      <c r="R180" s="154">
        <f>Q180*H180</f>
        <v>6.4690000000000003</v>
      </c>
      <c r="S180" s="154">
        <v>0</v>
      </c>
      <c r="T180" s="155">
        <f>S180*H180</f>
        <v>0</v>
      </c>
      <c r="U180" s="34"/>
      <c r="V180" s="34"/>
      <c r="W180" s="34"/>
      <c r="X180" s="34"/>
      <c r="Y180" s="34"/>
      <c r="Z180" s="34"/>
      <c r="AA180" s="34"/>
      <c r="AB180" s="34"/>
      <c r="AC180" s="34"/>
      <c r="AD180" s="34"/>
      <c r="AE180" s="34"/>
      <c r="AR180" s="156" t="s">
        <v>149</v>
      </c>
      <c r="AT180" s="156" t="s">
        <v>146</v>
      </c>
      <c r="AU180" s="156" t="s">
        <v>82</v>
      </c>
      <c r="AY180" s="17" t="s">
        <v>141</v>
      </c>
      <c r="BE180" s="157">
        <f>IF(N180="základní",J180,0)</f>
        <v>0</v>
      </c>
      <c r="BF180" s="157">
        <f>IF(N180="snížená",J180,0)</f>
        <v>0</v>
      </c>
      <c r="BG180" s="157">
        <f>IF(N180="zákl. přenesená",J180,0)</f>
        <v>0</v>
      </c>
      <c r="BH180" s="157">
        <f>IF(N180="sníž. přenesená",J180,0)</f>
        <v>0</v>
      </c>
      <c r="BI180" s="157">
        <f>IF(N180="nulová",J180,0)</f>
        <v>0</v>
      </c>
      <c r="BJ180" s="17" t="s">
        <v>82</v>
      </c>
      <c r="BK180" s="157">
        <f>ROUND(I180*H180,2)</f>
        <v>0</v>
      </c>
      <c r="BL180" s="17" t="s">
        <v>140</v>
      </c>
      <c r="BM180" s="156" t="s">
        <v>330</v>
      </c>
    </row>
    <row r="181" spans="1:65" s="11" customFormat="1" ht="11.25">
      <c r="B181" s="169"/>
      <c r="C181" s="170"/>
      <c r="D181" s="160" t="s">
        <v>142</v>
      </c>
      <c r="E181" s="171" t="s">
        <v>28</v>
      </c>
      <c r="F181" s="172" t="s">
        <v>488</v>
      </c>
      <c r="G181" s="170"/>
      <c r="H181" s="173">
        <v>6.4690000000000003</v>
      </c>
      <c r="I181" s="174"/>
      <c r="J181" s="170"/>
      <c r="K181" s="170"/>
      <c r="L181" s="175"/>
      <c r="M181" s="176"/>
      <c r="N181" s="177"/>
      <c r="O181" s="177"/>
      <c r="P181" s="177"/>
      <c r="Q181" s="177"/>
      <c r="R181" s="177"/>
      <c r="S181" s="177"/>
      <c r="T181" s="178"/>
      <c r="AT181" s="179" t="s">
        <v>142</v>
      </c>
      <c r="AU181" s="179" t="s">
        <v>82</v>
      </c>
      <c r="AV181" s="11" t="s">
        <v>84</v>
      </c>
      <c r="AW181" s="11" t="s">
        <v>35</v>
      </c>
      <c r="AX181" s="11" t="s">
        <v>74</v>
      </c>
      <c r="AY181" s="179" t="s">
        <v>141</v>
      </c>
    </row>
    <row r="182" spans="1:65" s="12" customFormat="1" ht="11.25">
      <c r="B182" s="180"/>
      <c r="C182" s="181"/>
      <c r="D182" s="160" t="s">
        <v>142</v>
      </c>
      <c r="E182" s="182" t="s">
        <v>28</v>
      </c>
      <c r="F182" s="183" t="s">
        <v>145</v>
      </c>
      <c r="G182" s="181"/>
      <c r="H182" s="184">
        <v>6.4690000000000003</v>
      </c>
      <c r="I182" s="185"/>
      <c r="J182" s="181"/>
      <c r="K182" s="181"/>
      <c r="L182" s="186"/>
      <c r="M182" s="187"/>
      <c r="N182" s="188"/>
      <c r="O182" s="188"/>
      <c r="P182" s="188"/>
      <c r="Q182" s="188"/>
      <c r="R182" s="188"/>
      <c r="S182" s="188"/>
      <c r="T182" s="189"/>
      <c r="AT182" s="190" t="s">
        <v>142</v>
      </c>
      <c r="AU182" s="190" t="s">
        <v>82</v>
      </c>
      <c r="AV182" s="12" t="s">
        <v>140</v>
      </c>
      <c r="AW182" s="12" t="s">
        <v>35</v>
      </c>
      <c r="AX182" s="12" t="s">
        <v>82</v>
      </c>
      <c r="AY182" s="190" t="s">
        <v>141</v>
      </c>
    </row>
    <row r="183" spans="1:65" s="2" customFormat="1" ht="24.2" customHeight="1">
      <c r="A183" s="34"/>
      <c r="B183" s="35"/>
      <c r="C183" s="191" t="s">
        <v>234</v>
      </c>
      <c r="D183" s="191" t="s">
        <v>146</v>
      </c>
      <c r="E183" s="192" t="s">
        <v>451</v>
      </c>
      <c r="F183" s="193" t="s">
        <v>452</v>
      </c>
      <c r="G183" s="194" t="s">
        <v>181</v>
      </c>
      <c r="H183" s="195">
        <v>6.4690000000000003</v>
      </c>
      <c r="I183" s="196"/>
      <c r="J183" s="197">
        <f>ROUND(I183*H183,2)</f>
        <v>0</v>
      </c>
      <c r="K183" s="193" t="s">
        <v>139</v>
      </c>
      <c r="L183" s="198"/>
      <c r="M183" s="199" t="s">
        <v>28</v>
      </c>
      <c r="N183" s="200" t="s">
        <v>45</v>
      </c>
      <c r="O183" s="64"/>
      <c r="P183" s="154">
        <f>O183*H183</f>
        <v>0</v>
      </c>
      <c r="Q183" s="154">
        <v>1</v>
      </c>
      <c r="R183" s="154">
        <f>Q183*H183</f>
        <v>6.4690000000000003</v>
      </c>
      <c r="S183" s="154">
        <v>0</v>
      </c>
      <c r="T183" s="155">
        <f>S183*H183</f>
        <v>0</v>
      </c>
      <c r="U183" s="34"/>
      <c r="V183" s="34"/>
      <c r="W183" s="34"/>
      <c r="X183" s="34"/>
      <c r="Y183" s="34"/>
      <c r="Z183" s="34"/>
      <c r="AA183" s="34"/>
      <c r="AB183" s="34"/>
      <c r="AC183" s="34"/>
      <c r="AD183" s="34"/>
      <c r="AE183" s="34"/>
      <c r="AR183" s="156" t="s">
        <v>149</v>
      </c>
      <c r="AT183" s="156" t="s">
        <v>146</v>
      </c>
      <c r="AU183" s="156" t="s">
        <v>82</v>
      </c>
      <c r="AY183" s="17" t="s">
        <v>141</v>
      </c>
      <c r="BE183" s="157">
        <f>IF(N183="základní",J183,0)</f>
        <v>0</v>
      </c>
      <c r="BF183" s="157">
        <f>IF(N183="snížená",J183,0)</f>
        <v>0</v>
      </c>
      <c r="BG183" s="157">
        <f>IF(N183="zákl. přenesená",J183,0)</f>
        <v>0</v>
      </c>
      <c r="BH183" s="157">
        <f>IF(N183="sníž. přenesená",J183,0)</f>
        <v>0</v>
      </c>
      <c r="BI183" s="157">
        <f>IF(N183="nulová",J183,0)</f>
        <v>0</v>
      </c>
      <c r="BJ183" s="17" t="s">
        <v>82</v>
      </c>
      <c r="BK183" s="157">
        <f>ROUND(I183*H183,2)</f>
        <v>0</v>
      </c>
      <c r="BL183" s="17" t="s">
        <v>140</v>
      </c>
      <c r="BM183" s="156" t="s">
        <v>336</v>
      </c>
    </row>
    <row r="184" spans="1:65" s="11" customFormat="1" ht="11.25">
      <c r="B184" s="169"/>
      <c r="C184" s="170"/>
      <c r="D184" s="160" t="s">
        <v>142</v>
      </c>
      <c r="E184" s="171" t="s">
        <v>28</v>
      </c>
      <c r="F184" s="172" t="s">
        <v>488</v>
      </c>
      <c r="G184" s="170"/>
      <c r="H184" s="173">
        <v>6.4690000000000003</v>
      </c>
      <c r="I184" s="174"/>
      <c r="J184" s="170"/>
      <c r="K184" s="170"/>
      <c r="L184" s="175"/>
      <c r="M184" s="176"/>
      <c r="N184" s="177"/>
      <c r="O184" s="177"/>
      <c r="P184" s="177"/>
      <c r="Q184" s="177"/>
      <c r="R184" s="177"/>
      <c r="S184" s="177"/>
      <c r="T184" s="178"/>
      <c r="AT184" s="179" t="s">
        <v>142</v>
      </c>
      <c r="AU184" s="179" t="s">
        <v>82</v>
      </c>
      <c r="AV184" s="11" t="s">
        <v>84</v>
      </c>
      <c r="AW184" s="11" t="s">
        <v>35</v>
      </c>
      <c r="AX184" s="11" t="s">
        <v>74</v>
      </c>
      <c r="AY184" s="179" t="s">
        <v>141</v>
      </c>
    </row>
    <row r="185" spans="1:65" s="12" customFormat="1" ht="11.25">
      <c r="B185" s="180"/>
      <c r="C185" s="181"/>
      <c r="D185" s="160" t="s">
        <v>142</v>
      </c>
      <c r="E185" s="182" t="s">
        <v>28</v>
      </c>
      <c r="F185" s="183" t="s">
        <v>145</v>
      </c>
      <c r="G185" s="181"/>
      <c r="H185" s="184">
        <v>6.4690000000000003</v>
      </c>
      <c r="I185" s="185"/>
      <c r="J185" s="181"/>
      <c r="K185" s="181"/>
      <c r="L185" s="186"/>
      <c r="M185" s="187"/>
      <c r="N185" s="188"/>
      <c r="O185" s="188"/>
      <c r="P185" s="188"/>
      <c r="Q185" s="188"/>
      <c r="R185" s="188"/>
      <c r="S185" s="188"/>
      <c r="T185" s="189"/>
      <c r="AT185" s="190" t="s">
        <v>142</v>
      </c>
      <c r="AU185" s="190" t="s">
        <v>82</v>
      </c>
      <c r="AV185" s="12" t="s">
        <v>140</v>
      </c>
      <c r="AW185" s="12" t="s">
        <v>35</v>
      </c>
      <c r="AX185" s="12" t="s">
        <v>82</v>
      </c>
      <c r="AY185" s="190" t="s">
        <v>141</v>
      </c>
    </row>
    <row r="186" spans="1:65" s="2" customFormat="1" ht="21.75" customHeight="1">
      <c r="A186" s="34"/>
      <c r="B186" s="35"/>
      <c r="C186" s="191" t="s">
        <v>343</v>
      </c>
      <c r="D186" s="191" t="s">
        <v>146</v>
      </c>
      <c r="E186" s="192" t="s">
        <v>453</v>
      </c>
      <c r="F186" s="193" t="s">
        <v>454</v>
      </c>
      <c r="G186" s="194" t="s">
        <v>202</v>
      </c>
      <c r="H186" s="195">
        <v>0.4</v>
      </c>
      <c r="I186" s="196"/>
      <c r="J186" s="197">
        <f>ROUND(I186*H186,2)</f>
        <v>0</v>
      </c>
      <c r="K186" s="193" t="s">
        <v>139</v>
      </c>
      <c r="L186" s="198"/>
      <c r="M186" s="199" t="s">
        <v>28</v>
      </c>
      <c r="N186" s="200" t="s">
        <v>45</v>
      </c>
      <c r="O186" s="64"/>
      <c r="P186" s="154">
        <f>O186*H186</f>
        <v>0</v>
      </c>
      <c r="Q186" s="154">
        <v>2.234</v>
      </c>
      <c r="R186" s="154">
        <f>Q186*H186</f>
        <v>0.89360000000000006</v>
      </c>
      <c r="S186" s="154">
        <v>0</v>
      </c>
      <c r="T186" s="155">
        <f>S186*H186</f>
        <v>0</v>
      </c>
      <c r="U186" s="34"/>
      <c r="V186" s="34"/>
      <c r="W186" s="34"/>
      <c r="X186" s="34"/>
      <c r="Y186" s="34"/>
      <c r="Z186" s="34"/>
      <c r="AA186" s="34"/>
      <c r="AB186" s="34"/>
      <c r="AC186" s="34"/>
      <c r="AD186" s="34"/>
      <c r="AE186" s="34"/>
      <c r="AR186" s="156" t="s">
        <v>149</v>
      </c>
      <c r="AT186" s="156" t="s">
        <v>146</v>
      </c>
      <c r="AU186" s="156" t="s">
        <v>82</v>
      </c>
      <c r="AY186" s="17" t="s">
        <v>141</v>
      </c>
      <c r="BE186" s="157">
        <f>IF(N186="základní",J186,0)</f>
        <v>0</v>
      </c>
      <c r="BF186" s="157">
        <f>IF(N186="snížená",J186,0)</f>
        <v>0</v>
      </c>
      <c r="BG186" s="157">
        <f>IF(N186="zákl. přenesená",J186,0)</f>
        <v>0</v>
      </c>
      <c r="BH186" s="157">
        <f>IF(N186="sníž. přenesená",J186,0)</f>
        <v>0</v>
      </c>
      <c r="BI186" s="157">
        <f>IF(N186="nulová",J186,0)</f>
        <v>0</v>
      </c>
      <c r="BJ186" s="17" t="s">
        <v>82</v>
      </c>
      <c r="BK186" s="157">
        <f>ROUND(I186*H186,2)</f>
        <v>0</v>
      </c>
      <c r="BL186" s="17" t="s">
        <v>140</v>
      </c>
      <c r="BM186" s="156" t="s">
        <v>360</v>
      </c>
    </row>
    <row r="187" spans="1:65" s="11" customFormat="1" ht="11.25">
      <c r="B187" s="169"/>
      <c r="C187" s="170"/>
      <c r="D187" s="160" t="s">
        <v>142</v>
      </c>
      <c r="E187" s="171" t="s">
        <v>28</v>
      </c>
      <c r="F187" s="172" t="s">
        <v>489</v>
      </c>
      <c r="G187" s="170"/>
      <c r="H187" s="173">
        <v>0.4</v>
      </c>
      <c r="I187" s="174"/>
      <c r="J187" s="170"/>
      <c r="K187" s="170"/>
      <c r="L187" s="175"/>
      <c r="M187" s="176"/>
      <c r="N187" s="177"/>
      <c r="O187" s="177"/>
      <c r="P187" s="177"/>
      <c r="Q187" s="177"/>
      <c r="R187" s="177"/>
      <c r="S187" s="177"/>
      <c r="T187" s="178"/>
      <c r="AT187" s="179" t="s">
        <v>142</v>
      </c>
      <c r="AU187" s="179" t="s">
        <v>82</v>
      </c>
      <c r="AV187" s="11" t="s">
        <v>84</v>
      </c>
      <c r="AW187" s="11" t="s">
        <v>35</v>
      </c>
      <c r="AX187" s="11" t="s">
        <v>74</v>
      </c>
      <c r="AY187" s="179" t="s">
        <v>141</v>
      </c>
    </row>
    <row r="188" spans="1:65" s="12" customFormat="1" ht="11.25">
      <c r="B188" s="180"/>
      <c r="C188" s="181"/>
      <c r="D188" s="160" t="s">
        <v>142</v>
      </c>
      <c r="E188" s="182" t="s">
        <v>28</v>
      </c>
      <c r="F188" s="183" t="s">
        <v>145</v>
      </c>
      <c r="G188" s="181"/>
      <c r="H188" s="184">
        <v>0.4</v>
      </c>
      <c r="I188" s="185"/>
      <c r="J188" s="181"/>
      <c r="K188" s="181"/>
      <c r="L188" s="186"/>
      <c r="M188" s="187"/>
      <c r="N188" s="188"/>
      <c r="O188" s="188"/>
      <c r="P188" s="188"/>
      <c r="Q188" s="188"/>
      <c r="R188" s="188"/>
      <c r="S188" s="188"/>
      <c r="T188" s="189"/>
      <c r="AT188" s="190" t="s">
        <v>142</v>
      </c>
      <c r="AU188" s="190" t="s">
        <v>82</v>
      </c>
      <c r="AV188" s="12" t="s">
        <v>140</v>
      </c>
      <c r="AW188" s="12" t="s">
        <v>35</v>
      </c>
      <c r="AX188" s="12" t="s">
        <v>82</v>
      </c>
      <c r="AY188" s="190" t="s">
        <v>141</v>
      </c>
    </row>
    <row r="189" spans="1:65" s="2" customFormat="1" ht="101.25" customHeight="1">
      <c r="A189" s="34"/>
      <c r="B189" s="35"/>
      <c r="C189" s="145" t="s">
        <v>238</v>
      </c>
      <c r="D189" s="145" t="s">
        <v>135</v>
      </c>
      <c r="E189" s="146" t="s">
        <v>324</v>
      </c>
      <c r="F189" s="147" t="s">
        <v>325</v>
      </c>
      <c r="G189" s="148" t="s">
        <v>181</v>
      </c>
      <c r="H189" s="149">
        <v>26.756</v>
      </c>
      <c r="I189" s="150"/>
      <c r="J189" s="151">
        <f>ROUND(I189*H189,2)</f>
        <v>0</v>
      </c>
      <c r="K189" s="147" t="s">
        <v>139</v>
      </c>
      <c r="L189" s="39"/>
      <c r="M189" s="152" t="s">
        <v>28</v>
      </c>
      <c r="N189" s="153" t="s">
        <v>45</v>
      </c>
      <c r="O189" s="64"/>
      <c r="P189" s="154">
        <f>O189*H189</f>
        <v>0</v>
      </c>
      <c r="Q189" s="154">
        <v>0</v>
      </c>
      <c r="R189" s="154">
        <f>Q189*H189</f>
        <v>0</v>
      </c>
      <c r="S189" s="154">
        <v>0</v>
      </c>
      <c r="T189" s="155">
        <f>S189*H189</f>
        <v>0</v>
      </c>
      <c r="U189" s="34"/>
      <c r="V189" s="34"/>
      <c r="W189" s="34"/>
      <c r="X189" s="34"/>
      <c r="Y189" s="34"/>
      <c r="Z189" s="34"/>
      <c r="AA189" s="34"/>
      <c r="AB189" s="34"/>
      <c r="AC189" s="34"/>
      <c r="AD189" s="34"/>
      <c r="AE189" s="34"/>
      <c r="AR189" s="156" t="s">
        <v>140</v>
      </c>
      <c r="AT189" s="156" t="s">
        <v>135</v>
      </c>
      <c r="AU189" s="156" t="s">
        <v>82</v>
      </c>
      <c r="AY189" s="17" t="s">
        <v>141</v>
      </c>
      <c r="BE189" s="157">
        <f>IF(N189="základní",J189,0)</f>
        <v>0</v>
      </c>
      <c r="BF189" s="157">
        <f>IF(N189="snížená",J189,0)</f>
        <v>0</v>
      </c>
      <c r="BG189" s="157">
        <f>IF(N189="zákl. přenesená",J189,0)</f>
        <v>0</v>
      </c>
      <c r="BH189" s="157">
        <f>IF(N189="sníž. přenesená",J189,0)</f>
        <v>0</v>
      </c>
      <c r="BI189" s="157">
        <f>IF(N189="nulová",J189,0)</f>
        <v>0</v>
      </c>
      <c r="BJ189" s="17" t="s">
        <v>82</v>
      </c>
      <c r="BK189" s="157">
        <f>ROUND(I189*H189,2)</f>
        <v>0</v>
      </c>
      <c r="BL189" s="17" t="s">
        <v>140</v>
      </c>
      <c r="BM189" s="156" t="s">
        <v>298</v>
      </c>
    </row>
    <row r="190" spans="1:65" s="10" customFormat="1" ht="11.25">
      <c r="B190" s="158"/>
      <c r="C190" s="159"/>
      <c r="D190" s="160" t="s">
        <v>142</v>
      </c>
      <c r="E190" s="161" t="s">
        <v>28</v>
      </c>
      <c r="F190" s="162" t="s">
        <v>456</v>
      </c>
      <c r="G190" s="159"/>
      <c r="H190" s="161" t="s">
        <v>28</v>
      </c>
      <c r="I190" s="163"/>
      <c r="J190" s="159"/>
      <c r="K190" s="159"/>
      <c r="L190" s="164"/>
      <c r="M190" s="165"/>
      <c r="N190" s="166"/>
      <c r="O190" s="166"/>
      <c r="P190" s="166"/>
      <c r="Q190" s="166"/>
      <c r="R190" s="166"/>
      <c r="S190" s="166"/>
      <c r="T190" s="167"/>
      <c r="AT190" s="168" t="s">
        <v>142</v>
      </c>
      <c r="AU190" s="168" t="s">
        <v>82</v>
      </c>
      <c r="AV190" s="10" t="s">
        <v>82</v>
      </c>
      <c r="AW190" s="10" t="s">
        <v>35</v>
      </c>
      <c r="AX190" s="10" t="s">
        <v>74</v>
      </c>
      <c r="AY190" s="168" t="s">
        <v>141</v>
      </c>
    </row>
    <row r="191" spans="1:65" s="11" customFormat="1" ht="11.25">
      <c r="B191" s="169"/>
      <c r="C191" s="170"/>
      <c r="D191" s="160" t="s">
        <v>142</v>
      </c>
      <c r="E191" s="171" t="s">
        <v>28</v>
      </c>
      <c r="F191" s="172" t="s">
        <v>490</v>
      </c>
      <c r="G191" s="170"/>
      <c r="H191" s="173">
        <v>26.756</v>
      </c>
      <c r="I191" s="174"/>
      <c r="J191" s="170"/>
      <c r="K191" s="170"/>
      <c r="L191" s="175"/>
      <c r="M191" s="176"/>
      <c r="N191" s="177"/>
      <c r="O191" s="177"/>
      <c r="P191" s="177"/>
      <c r="Q191" s="177"/>
      <c r="R191" s="177"/>
      <c r="S191" s="177"/>
      <c r="T191" s="178"/>
      <c r="AT191" s="179" t="s">
        <v>142</v>
      </c>
      <c r="AU191" s="179" t="s">
        <v>82</v>
      </c>
      <c r="AV191" s="11" t="s">
        <v>84</v>
      </c>
      <c r="AW191" s="11" t="s">
        <v>35</v>
      </c>
      <c r="AX191" s="11" t="s">
        <v>74</v>
      </c>
      <c r="AY191" s="179" t="s">
        <v>141</v>
      </c>
    </row>
    <row r="192" spans="1:65" s="12" customFormat="1" ht="11.25">
      <c r="B192" s="180"/>
      <c r="C192" s="181"/>
      <c r="D192" s="160" t="s">
        <v>142</v>
      </c>
      <c r="E192" s="182" t="s">
        <v>28</v>
      </c>
      <c r="F192" s="183" t="s">
        <v>145</v>
      </c>
      <c r="G192" s="181"/>
      <c r="H192" s="184">
        <v>26.756</v>
      </c>
      <c r="I192" s="185"/>
      <c r="J192" s="181"/>
      <c r="K192" s="181"/>
      <c r="L192" s="186"/>
      <c r="M192" s="187"/>
      <c r="N192" s="188"/>
      <c r="O192" s="188"/>
      <c r="P192" s="188"/>
      <c r="Q192" s="188"/>
      <c r="R192" s="188"/>
      <c r="S192" s="188"/>
      <c r="T192" s="189"/>
      <c r="AT192" s="190" t="s">
        <v>142</v>
      </c>
      <c r="AU192" s="190" t="s">
        <v>82</v>
      </c>
      <c r="AV192" s="12" t="s">
        <v>140</v>
      </c>
      <c r="AW192" s="12" t="s">
        <v>35</v>
      </c>
      <c r="AX192" s="12" t="s">
        <v>82</v>
      </c>
      <c r="AY192" s="190" t="s">
        <v>141</v>
      </c>
    </row>
    <row r="193" spans="1:65" s="2" customFormat="1" ht="24.2" customHeight="1">
      <c r="A193" s="34"/>
      <c r="B193" s="35"/>
      <c r="C193" s="145" t="s">
        <v>353</v>
      </c>
      <c r="D193" s="145" t="s">
        <v>135</v>
      </c>
      <c r="E193" s="146" t="s">
        <v>458</v>
      </c>
      <c r="F193" s="147" t="s">
        <v>459</v>
      </c>
      <c r="G193" s="148" t="s">
        <v>159</v>
      </c>
      <c r="H193" s="149">
        <v>18</v>
      </c>
      <c r="I193" s="150"/>
      <c r="J193" s="151">
        <f>ROUND(I193*H193,2)</f>
        <v>0</v>
      </c>
      <c r="K193" s="147" t="s">
        <v>28</v>
      </c>
      <c r="L193" s="39"/>
      <c r="M193" s="152" t="s">
        <v>28</v>
      </c>
      <c r="N193" s="153" t="s">
        <v>45</v>
      </c>
      <c r="O193" s="64"/>
      <c r="P193" s="154">
        <f>O193*H193</f>
        <v>0</v>
      </c>
      <c r="Q193" s="154">
        <v>0</v>
      </c>
      <c r="R193" s="154">
        <f>Q193*H193</f>
        <v>0</v>
      </c>
      <c r="S193" s="154">
        <v>0</v>
      </c>
      <c r="T193" s="155">
        <f>S193*H193</f>
        <v>0</v>
      </c>
      <c r="U193" s="34"/>
      <c r="V193" s="34"/>
      <c r="W193" s="34"/>
      <c r="X193" s="34"/>
      <c r="Y193" s="34"/>
      <c r="Z193" s="34"/>
      <c r="AA193" s="34"/>
      <c r="AB193" s="34"/>
      <c r="AC193" s="34"/>
      <c r="AD193" s="34"/>
      <c r="AE193" s="34"/>
      <c r="AR193" s="156" t="s">
        <v>140</v>
      </c>
      <c r="AT193" s="156" t="s">
        <v>135</v>
      </c>
      <c r="AU193" s="156" t="s">
        <v>82</v>
      </c>
      <c r="AY193" s="17" t="s">
        <v>141</v>
      </c>
      <c r="BE193" s="157">
        <f>IF(N193="základní",J193,0)</f>
        <v>0</v>
      </c>
      <c r="BF193" s="157">
        <f>IF(N193="snížená",J193,0)</f>
        <v>0</v>
      </c>
      <c r="BG193" s="157">
        <f>IF(N193="zákl. přenesená",J193,0)</f>
        <v>0</v>
      </c>
      <c r="BH193" s="157">
        <f>IF(N193="sníž. přenesená",J193,0)</f>
        <v>0</v>
      </c>
      <c r="BI193" s="157">
        <f>IF(N193="nulová",J193,0)</f>
        <v>0</v>
      </c>
      <c r="BJ193" s="17" t="s">
        <v>82</v>
      </c>
      <c r="BK193" s="157">
        <f>ROUND(I193*H193,2)</f>
        <v>0</v>
      </c>
      <c r="BL193" s="17" t="s">
        <v>140</v>
      </c>
      <c r="BM193" s="156" t="s">
        <v>302</v>
      </c>
    </row>
    <row r="194" spans="1:65" s="2" customFormat="1" ht="24.2" customHeight="1">
      <c r="A194" s="34"/>
      <c r="B194" s="35"/>
      <c r="C194" s="145" t="s">
        <v>242</v>
      </c>
      <c r="D194" s="145" t="s">
        <v>135</v>
      </c>
      <c r="E194" s="146" t="s">
        <v>461</v>
      </c>
      <c r="F194" s="147" t="s">
        <v>462</v>
      </c>
      <c r="G194" s="148" t="s">
        <v>159</v>
      </c>
      <c r="H194" s="149">
        <v>18</v>
      </c>
      <c r="I194" s="150"/>
      <c r="J194" s="151">
        <f>ROUND(I194*H194,2)</f>
        <v>0</v>
      </c>
      <c r="K194" s="147" t="s">
        <v>28</v>
      </c>
      <c r="L194" s="39"/>
      <c r="M194" s="152" t="s">
        <v>28</v>
      </c>
      <c r="N194" s="153" t="s">
        <v>45</v>
      </c>
      <c r="O194" s="64"/>
      <c r="P194" s="154">
        <f>O194*H194</f>
        <v>0</v>
      </c>
      <c r="Q194" s="154">
        <v>0</v>
      </c>
      <c r="R194" s="154">
        <f>Q194*H194</f>
        <v>0</v>
      </c>
      <c r="S194" s="154">
        <v>0</v>
      </c>
      <c r="T194" s="155">
        <f>S194*H194</f>
        <v>0</v>
      </c>
      <c r="U194" s="34"/>
      <c r="V194" s="34"/>
      <c r="W194" s="34"/>
      <c r="X194" s="34"/>
      <c r="Y194" s="34"/>
      <c r="Z194" s="34"/>
      <c r="AA194" s="34"/>
      <c r="AB194" s="34"/>
      <c r="AC194" s="34"/>
      <c r="AD194" s="34"/>
      <c r="AE194" s="34"/>
      <c r="AR194" s="156" t="s">
        <v>140</v>
      </c>
      <c r="AT194" s="156" t="s">
        <v>135</v>
      </c>
      <c r="AU194" s="156" t="s">
        <v>82</v>
      </c>
      <c r="AY194" s="17" t="s">
        <v>141</v>
      </c>
      <c r="BE194" s="157">
        <f>IF(N194="základní",J194,0)</f>
        <v>0</v>
      </c>
      <c r="BF194" s="157">
        <f>IF(N194="snížená",J194,0)</f>
        <v>0</v>
      </c>
      <c r="BG194" s="157">
        <f>IF(N194="zákl. přenesená",J194,0)</f>
        <v>0</v>
      </c>
      <c r="BH194" s="157">
        <f>IF(N194="sníž. přenesená",J194,0)</f>
        <v>0</v>
      </c>
      <c r="BI194" s="157">
        <f>IF(N194="nulová",J194,0)</f>
        <v>0</v>
      </c>
      <c r="BJ194" s="17" t="s">
        <v>82</v>
      </c>
      <c r="BK194" s="157">
        <f>ROUND(I194*H194,2)</f>
        <v>0</v>
      </c>
      <c r="BL194" s="17" t="s">
        <v>140</v>
      </c>
      <c r="BM194" s="156" t="s">
        <v>305</v>
      </c>
    </row>
    <row r="195" spans="1:65" s="2" customFormat="1" ht="111.75" customHeight="1">
      <c r="A195" s="34"/>
      <c r="B195" s="35"/>
      <c r="C195" s="145" t="s">
        <v>362</v>
      </c>
      <c r="D195" s="145" t="s">
        <v>135</v>
      </c>
      <c r="E195" s="146" t="s">
        <v>491</v>
      </c>
      <c r="F195" s="147" t="s">
        <v>492</v>
      </c>
      <c r="G195" s="148" t="s">
        <v>138</v>
      </c>
      <c r="H195" s="149">
        <v>1</v>
      </c>
      <c r="I195" s="150"/>
      <c r="J195" s="151">
        <f>ROUND(I195*H195,2)</f>
        <v>0</v>
      </c>
      <c r="K195" s="147" t="s">
        <v>139</v>
      </c>
      <c r="L195" s="39"/>
      <c r="M195" s="152" t="s">
        <v>28</v>
      </c>
      <c r="N195" s="153" t="s">
        <v>45</v>
      </c>
      <c r="O195" s="64"/>
      <c r="P195" s="154">
        <f>O195*H195</f>
        <v>0</v>
      </c>
      <c r="Q195" s="154">
        <v>0</v>
      </c>
      <c r="R195" s="154">
        <f>Q195*H195</f>
        <v>0</v>
      </c>
      <c r="S195" s="154">
        <v>0</v>
      </c>
      <c r="T195" s="155">
        <f>S195*H195</f>
        <v>0</v>
      </c>
      <c r="U195" s="34"/>
      <c r="V195" s="34"/>
      <c r="W195" s="34"/>
      <c r="X195" s="34"/>
      <c r="Y195" s="34"/>
      <c r="Z195" s="34"/>
      <c r="AA195" s="34"/>
      <c r="AB195" s="34"/>
      <c r="AC195" s="34"/>
      <c r="AD195" s="34"/>
      <c r="AE195" s="34"/>
      <c r="AR195" s="156" t="s">
        <v>140</v>
      </c>
      <c r="AT195" s="156" t="s">
        <v>135</v>
      </c>
      <c r="AU195" s="156" t="s">
        <v>82</v>
      </c>
      <c r="AY195" s="17" t="s">
        <v>141</v>
      </c>
      <c r="BE195" s="157">
        <f>IF(N195="základní",J195,0)</f>
        <v>0</v>
      </c>
      <c r="BF195" s="157">
        <f>IF(N195="snížená",J195,0)</f>
        <v>0</v>
      </c>
      <c r="BG195" s="157">
        <f>IF(N195="zákl. přenesená",J195,0)</f>
        <v>0</v>
      </c>
      <c r="BH195" s="157">
        <f>IF(N195="sníž. přenesená",J195,0)</f>
        <v>0</v>
      </c>
      <c r="BI195" s="157">
        <f>IF(N195="nulová",J195,0)</f>
        <v>0</v>
      </c>
      <c r="BJ195" s="17" t="s">
        <v>82</v>
      </c>
      <c r="BK195" s="157">
        <f>ROUND(I195*H195,2)</f>
        <v>0</v>
      </c>
      <c r="BL195" s="17" t="s">
        <v>140</v>
      </c>
      <c r="BM195" s="156" t="s">
        <v>493</v>
      </c>
    </row>
    <row r="196" spans="1:65" s="11" customFormat="1" ht="11.25">
      <c r="B196" s="169"/>
      <c r="C196" s="170"/>
      <c r="D196" s="160" t="s">
        <v>142</v>
      </c>
      <c r="E196" s="171" t="s">
        <v>28</v>
      </c>
      <c r="F196" s="172" t="s">
        <v>494</v>
      </c>
      <c r="G196" s="170"/>
      <c r="H196" s="173">
        <v>1</v>
      </c>
      <c r="I196" s="174"/>
      <c r="J196" s="170"/>
      <c r="K196" s="170"/>
      <c r="L196" s="175"/>
      <c r="M196" s="176"/>
      <c r="N196" s="177"/>
      <c r="O196" s="177"/>
      <c r="P196" s="177"/>
      <c r="Q196" s="177"/>
      <c r="R196" s="177"/>
      <c r="S196" s="177"/>
      <c r="T196" s="178"/>
      <c r="AT196" s="179" t="s">
        <v>142</v>
      </c>
      <c r="AU196" s="179" t="s">
        <v>82</v>
      </c>
      <c r="AV196" s="11" t="s">
        <v>84</v>
      </c>
      <c r="AW196" s="11" t="s">
        <v>35</v>
      </c>
      <c r="AX196" s="11" t="s">
        <v>74</v>
      </c>
      <c r="AY196" s="179" t="s">
        <v>141</v>
      </c>
    </row>
    <row r="197" spans="1:65" s="12" customFormat="1" ht="11.25">
      <c r="B197" s="180"/>
      <c r="C197" s="181"/>
      <c r="D197" s="160" t="s">
        <v>142</v>
      </c>
      <c r="E197" s="182" t="s">
        <v>28</v>
      </c>
      <c r="F197" s="183" t="s">
        <v>145</v>
      </c>
      <c r="G197" s="181"/>
      <c r="H197" s="184">
        <v>1</v>
      </c>
      <c r="I197" s="185"/>
      <c r="J197" s="181"/>
      <c r="K197" s="181"/>
      <c r="L197" s="186"/>
      <c r="M197" s="187"/>
      <c r="N197" s="188"/>
      <c r="O197" s="188"/>
      <c r="P197" s="188"/>
      <c r="Q197" s="188"/>
      <c r="R197" s="188"/>
      <c r="S197" s="188"/>
      <c r="T197" s="189"/>
      <c r="AT197" s="190" t="s">
        <v>142</v>
      </c>
      <c r="AU197" s="190" t="s">
        <v>82</v>
      </c>
      <c r="AV197" s="12" t="s">
        <v>140</v>
      </c>
      <c r="AW197" s="12" t="s">
        <v>35</v>
      </c>
      <c r="AX197" s="12" t="s">
        <v>82</v>
      </c>
      <c r="AY197" s="190" t="s">
        <v>141</v>
      </c>
    </row>
    <row r="198" spans="1:65" s="2" customFormat="1" ht="111.75" customHeight="1">
      <c r="A198" s="34"/>
      <c r="B198" s="35"/>
      <c r="C198" s="145" t="s">
        <v>245</v>
      </c>
      <c r="D198" s="145" t="s">
        <v>135</v>
      </c>
      <c r="E198" s="146" t="s">
        <v>495</v>
      </c>
      <c r="F198" s="147" t="s">
        <v>496</v>
      </c>
      <c r="G198" s="148" t="s">
        <v>138</v>
      </c>
      <c r="H198" s="149">
        <v>1</v>
      </c>
      <c r="I198" s="150"/>
      <c r="J198" s="151">
        <f>ROUND(I198*H198,2)</f>
        <v>0</v>
      </c>
      <c r="K198" s="147" t="s">
        <v>139</v>
      </c>
      <c r="L198" s="39"/>
      <c r="M198" s="152" t="s">
        <v>28</v>
      </c>
      <c r="N198" s="153" t="s">
        <v>45</v>
      </c>
      <c r="O198" s="64"/>
      <c r="P198" s="154">
        <f>O198*H198</f>
        <v>0</v>
      </c>
      <c r="Q198" s="154">
        <v>0</v>
      </c>
      <c r="R198" s="154">
        <f>Q198*H198</f>
        <v>0</v>
      </c>
      <c r="S198" s="154">
        <v>0</v>
      </c>
      <c r="T198" s="155">
        <f>S198*H198</f>
        <v>0</v>
      </c>
      <c r="U198" s="34"/>
      <c r="V198" s="34"/>
      <c r="W198" s="34"/>
      <c r="X198" s="34"/>
      <c r="Y198" s="34"/>
      <c r="Z198" s="34"/>
      <c r="AA198" s="34"/>
      <c r="AB198" s="34"/>
      <c r="AC198" s="34"/>
      <c r="AD198" s="34"/>
      <c r="AE198" s="34"/>
      <c r="AR198" s="156" t="s">
        <v>140</v>
      </c>
      <c r="AT198" s="156" t="s">
        <v>135</v>
      </c>
      <c r="AU198" s="156" t="s">
        <v>82</v>
      </c>
      <c r="AY198" s="17" t="s">
        <v>141</v>
      </c>
      <c r="BE198" s="157">
        <f>IF(N198="základní",J198,0)</f>
        <v>0</v>
      </c>
      <c r="BF198" s="157">
        <f>IF(N198="snížená",J198,0)</f>
        <v>0</v>
      </c>
      <c r="BG198" s="157">
        <f>IF(N198="zákl. přenesená",J198,0)</f>
        <v>0</v>
      </c>
      <c r="BH198" s="157">
        <f>IF(N198="sníž. přenesená",J198,0)</f>
        <v>0</v>
      </c>
      <c r="BI198" s="157">
        <f>IF(N198="nulová",J198,0)</f>
        <v>0</v>
      </c>
      <c r="BJ198" s="17" t="s">
        <v>82</v>
      </c>
      <c r="BK198" s="157">
        <f>ROUND(I198*H198,2)</f>
        <v>0</v>
      </c>
      <c r="BL198" s="17" t="s">
        <v>140</v>
      </c>
      <c r="BM198" s="156" t="s">
        <v>497</v>
      </c>
    </row>
    <row r="199" spans="1:65" s="11" customFormat="1" ht="11.25">
      <c r="B199" s="169"/>
      <c r="C199" s="170"/>
      <c r="D199" s="160" t="s">
        <v>142</v>
      </c>
      <c r="E199" s="171" t="s">
        <v>28</v>
      </c>
      <c r="F199" s="172" t="s">
        <v>498</v>
      </c>
      <c r="G199" s="170"/>
      <c r="H199" s="173">
        <v>1</v>
      </c>
      <c r="I199" s="174"/>
      <c r="J199" s="170"/>
      <c r="K199" s="170"/>
      <c r="L199" s="175"/>
      <c r="M199" s="176"/>
      <c r="N199" s="177"/>
      <c r="O199" s="177"/>
      <c r="P199" s="177"/>
      <c r="Q199" s="177"/>
      <c r="R199" s="177"/>
      <c r="S199" s="177"/>
      <c r="T199" s="178"/>
      <c r="AT199" s="179" t="s">
        <v>142</v>
      </c>
      <c r="AU199" s="179" t="s">
        <v>82</v>
      </c>
      <c r="AV199" s="11" t="s">
        <v>84</v>
      </c>
      <c r="AW199" s="11" t="s">
        <v>35</v>
      </c>
      <c r="AX199" s="11" t="s">
        <v>82</v>
      </c>
      <c r="AY199" s="179" t="s">
        <v>141</v>
      </c>
    </row>
    <row r="200" spans="1:65" s="2" customFormat="1" ht="114.95" customHeight="1">
      <c r="A200" s="34"/>
      <c r="B200" s="35"/>
      <c r="C200" s="145" t="s">
        <v>372</v>
      </c>
      <c r="D200" s="145" t="s">
        <v>135</v>
      </c>
      <c r="E200" s="146" t="s">
        <v>499</v>
      </c>
      <c r="F200" s="147" t="s">
        <v>500</v>
      </c>
      <c r="G200" s="148" t="s">
        <v>138</v>
      </c>
      <c r="H200" s="149">
        <v>150</v>
      </c>
      <c r="I200" s="150"/>
      <c r="J200" s="151">
        <f>ROUND(I200*H200,2)</f>
        <v>0</v>
      </c>
      <c r="K200" s="147" t="s">
        <v>139</v>
      </c>
      <c r="L200" s="39"/>
      <c r="M200" s="152" t="s">
        <v>28</v>
      </c>
      <c r="N200" s="153" t="s">
        <v>45</v>
      </c>
      <c r="O200" s="64"/>
      <c r="P200" s="154">
        <f>O200*H200</f>
        <v>0</v>
      </c>
      <c r="Q200" s="154">
        <v>0</v>
      </c>
      <c r="R200" s="154">
        <f>Q200*H200</f>
        <v>0</v>
      </c>
      <c r="S200" s="154">
        <v>0</v>
      </c>
      <c r="T200" s="155">
        <f>S200*H200</f>
        <v>0</v>
      </c>
      <c r="U200" s="34"/>
      <c r="V200" s="34"/>
      <c r="W200" s="34"/>
      <c r="X200" s="34"/>
      <c r="Y200" s="34"/>
      <c r="Z200" s="34"/>
      <c r="AA200" s="34"/>
      <c r="AB200" s="34"/>
      <c r="AC200" s="34"/>
      <c r="AD200" s="34"/>
      <c r="AE200" s="34"/>
      <c r="AR200" s="156" t="s">
        <v>140</v>
      </c>
      <c r="AT200" s="156" t="s">
        <v>135</v>
      </c>
      <c r="AU200" s="156" t="s">
        <v>82</v>
      </c>
      <c r="AY200" s="17" t="s">
        <v>141</v>
      </c>
      <c r="BE200" s="157">
        <f>IF(N200="základní",J200,0)</f>
        <v>0</v>
      </c>
      <c r="BF200" s="157">
        <f>IF(N200="snížená",J200,0)</f>
        <v>0</v>
      </c>
      <c r="BG200" s="157">
        <f>IF(N200="zákl. přenesená",J200,0)</f>
        <v>0</v>
      </c>
      <c r="BH200" s="157">
        <f>IF(N200="sníž. přenesená",J200,0)</f>
        <v>0</v>
      </c>
      <c r="BI200" s="157">
        <f>IF(N200="nulová",J200,0)</f>
        <v>0</v>
      </c>
      <c r="BJ200" s="17" t="s">
        <v>82</v>
      </c>
      <c r="BK200" s="157">
        <f>ROUND(I200*H200,2)</f>
        <v>0</v>
      </c>
      <c r="BL200" s="17" t="s">
        <v>140</v>
      </c>
      <c r="BM200" s="156" t="s">
        <v>501</v>
      </c>
    </row>
    <row r="201" spans="1:65" s="11" customFormat="1" ht="11.25">
      <c r="B201" s="169"/>
      <c r="C201" s="170"/>
      <c r="D201" s="160" t="s">
        <v>142</v>
      </c>
      <c r="E201" s="171" t="s">
        <v>28</v>
      </c>
      <c r="F201" s="172" t="s">
        <v>502</v>
      </c>
      <c r="G201" s="170"/>
      <c r="H201" s="173">
        <v>150</v>
      </c>
      <c r="I201" s="174"/>
      <c r="J201" s="170"/>
      <c r="K201" s="170"/>
      <c r="L201" s="175"/>
      <c r="M201" s="176"/>
      <c r="N201" s="177"/>
      <c r="O201" s="177"/>
      <c r="P201" s="177"/>
      <c r="Q201" s="177"/>
      <c r="R201" s="177"/>
      <c r="S201" s="177"/>
      <c r="T201" s="178"/>
      <c r="AT201" s="179" t="s">
        <v>142</v>
      </c>
      <c r="AU201" s="179" t="s">
        <v>82</v>
      </c>
      <c r="AV201" s="11" t="s">
        <v>84</v>
      </c>
      <c r="AW201" s="11" t="s">
        <v>35</v>
      </c>
      <c r="AX201" s="11" t="s">
        <v>74</v>
      </c>
      <c r="AY201" s="179" t="s">
        <v>141</v>
      </c>
    </row>
    <row r="202" spans="1:65" s="12" customFormat="1" ht="11.25">
      <c r="B202" s="180"/>
      <c r="C202" s="181"/>
      <c r="D202" s="160" t="s">
        <v>142</v>
      </c>
      <c r="E202" s="182" t="s">
        <v>28</v>
      </c>
      <c r="F202" s="183" t="s">
        <v>145</v>
      </c>
      <c r="G202" s="181"/>
      <c r="H202" s="184">
        <v>150</v>
      </c>
      <c r="I202" s="185"/>
      <c r="J202" s="181"/>
      <c r="K202" s="181"/>
      <c r="L202" s="186"/>
      <c r="M202" s="236"/>
      <c r="N202" s="237"/>
      <c r="O202" s="237"/>
      <c r="P202" s="237"/>
      <c r="Q202" s="237"/>
      <c r="R202" s="237"/>
      <c r="S202" s="237"/>
      <c r="T202" s="238"/>
      <c r="AT202" s="190" t="s">
        <v>142</v>
      </c>
      <c r="AU202" s="190" t="s">
        <v>82</v>
      </c>
      <c r="AV202" s="12" t="s">
        <v>140</v>
      </c>
      <c r="AW202" s="12" t="s">
        <v>35</v>
      </c>
      <c r="AX202" s="12" t="s">
        <v>82</v>
      </c>
      <c r="AY202" s="190" t="s">
        <v>141</v>
      </c>
    </row>
    <row r="203" spans="1:65" s="2" customFormat="1" ht="6.95" customHeight="1">
      <c r="A203" s="34"/>
      <c r="B203" s="47"/>
      <c r="C203" s="48"/>
      <c r="D203" s="48"/>
      <c r="E203" s="48"/>
      <c r="F203" s="48"/>
      <c r="G203" s="48"/>
      <c r="H203" s="48"/>
      <c r="I203" s="48"/>
      <c r="J203" s="48"/>
      <c r="K203" s="48"/>
      <c r="L203" s="39"/>
      <c r="M203" s="34"/>
      <c r="O203" s="34"/>
      <c r="P203" s="34"/>
      <c r="Q203" s="34"/>
      <c r="R203" s="34"/>
      <c r="S203" s="34"/>
      <c r="T203" s="34"/>
      <c r="U203" s="34"/>
      <c r="V203" s="34"/>
      <c r="W203" s="34"/>
      <c r="X203" s="34"/>
      <c r="Y203" s="34"/>
      <c r="Z203" s="34"/>
      <c r="AA203" s="34"/>
      <c r="AB203" s="34"/>
      <c r="AC203" s="34"/>
      <c r="AD203" s="34"/>
      <c r="AE203" s="34"/>
    </row>
  </sheetData>
  <sheetProtection algorithmName="SHA-512" hashValue="qhiJSUfVg7cdnIqRc1jGqMUskq38TiHrW7/Ag9cA50r7HjZ5wZ6iMFw0Zd5ewlK0ZqtWTycCP9Hg9ssdd+YnLQ==" saltValue="89s9X3L/qrLhoF2sbB+ZFr8C3G45NhzYMHQfOfNqJ/W9Ir51ri0UR58dYxUbq0CxG1xIHu5+VBx9Bq7jUNkfeg==" spinCount="100000" sheet="1" objects="1" scenarios="1" formatColumns="0" formatRows="0" autoFilter="0"/>
  <autoFilter ref="C80:K202"/>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93</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503</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ROUND(J92,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ROUND((SUM(BE92:BE356)),  2)</f>
        <v>0</v>
      </c>
      <c r="G33" s="34"/>
      <c r="H33" s="34"/>
      <c r="I33" s="118">
        <v>0.21</v>
      </c>
      <c r="J33" s="117">
        <f>ROUND(((SUM(BE92:BE356))*I33),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ROUND((SUM(BF92:BF356)),  2)</f>
        <v>0</v>
      </c>
      <c r="G34" s="34"/>
      <c r="H34" s="34"/>
      <c r="I34" s="118">
        <v>0.15</v>
      </c>
      <c r="J34" s="117">
        <f>ROUND(((SUM(BF92:BF356))*I34),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ROUND((SUM(BG92:BG356)),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ROUND((SUM(BH92:BH356)),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ROUND((SUM(BI92:BI356)),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SO 03.1.1 - Most v km 100,174 - Stavební část</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J92</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378</v>
      </c>
      <c r="E60" s="207"/>
      <c r="F60" s="207"/>
      <c r="G60" s="207"/>
      <c r="H60" s="207"/>
      <c r="I60" s="207"/>
      <c r="J60" s="208">
        <f>J93</f>
        <v>0</v>
      </c>
      <c r="K60" s="205"/>
      <c r="L60" s="209"/>
    </row>
    <row r="61" spans="1:47" s="14" customFormat="1" ht="19.899999999999999" hidden="1" customHeight="1">
      <c r="B61" s="210"/>
      <c r="C61" s="211"/>
      <c r="D61" s="212" t="s">
        <v>504</v>
      </c>
      <c r="E61" s="213"/>
      <c r="F61" s="213"/>
      <c r="G61" s="213"/>
      <c r="H61" s="213"/>
      <c r="I61" s="213"/>
      <c r="J61" s="214">
        <f>J94</f>
        <v>0</v>
      </c>
      <c r="K61" s="211"/>
      <c r="L61" s="215"/>
    </row>
    <row r="62" spans="1:47" s="14" customFormat="1" ht="19.899999999999999" hidden="1" customHeight="1">
      <c r="B62" s="210"/>
      <c r="C62" s="211"/>
      <c r="D62" s="212" t="s">
        <v>505</v>
      </c>
      <c r="E62" s="213"/>
      <c r="F62" s="213"/>
      <c r="G62" s="213"/>
      <c r="H62" s="213"/>
      <c r="I62" s="213"/>
      <c r="J62" s="214">
        <f>J142</f>
        <v>0</v>
      </c>
      <c r="K62" s="211"/>
      <c r="L62" s="215"/>
    </row>
    <row r="63" spans="1:47" s="14" customFormat="1" ht="19.899999999999999" hidden="1" customHeight="1">
      <c r="B63" s="210"/>
      <c r="C63" s="211"/>
      <c r="D63" s="212" t="s">
        <v>506</v>
      </c>
      <c r="E63" s="213"/>
      <c r="F63" s="213"/>
      <c r="G63" s="213"/>
      <c r="H63" s="213"/>
      <c r="I63" s="213"/>
      <c r="J63" s="214">
        <f>J155</f>
        <v>0</v>
      </c>
      <c r="K63" s="211"/>
      <c r="L63" s="215"/>
    </row>
    <row r="64" spans="1:47" s="14" customFormat="1" ht="19.899999999999999" hidden="1" customHeight="1">
      <c r="B64" s="210"/>
      <c r="C64" s="211"/>
      <c r="D64" s="212" t="s">
        <v>507</v>
      </c>
      <c r="E64" s="213"/>
      <c r="F64" s="213"/>
      <c r="G64" s="213"/>
      <c r="H64" s="213"/>
      <c r="I64" s="213"/>
      <c r="J64" s="214">
        <f>J165</f>
        <v>0</v>
      </c>
      <c r="K64" s="211"/>
      <c r="L64" s="215"/>
    </row>
    <row r="65" spans="1:31" s="14" customFormat="1" ht="19.899999999999999" hidden="1" customHeight="1">
      <c r="B65" s="210"/>
      <c r="C65" s="211"/>
      <c r="D65" s="212" t="s">
        <v>508</v>
      </c>
      <c r="E65" s="213"/>
      <c r="F65" s="213"/>
      <c r="G65" s="213"/>
      <c r="H65" s="213"/>
      <c r="I65" s="213"/>
      <c r="J65" s="214">
        <f>J178</f>
        <v>0</v>
      </c>
      <c r="K65" s="211"/>
      <c r="L65" s="215"/>
    </row>
    <row r="66" spans="1:31" s="14" customFormat="1" ht="19.899999999999999" hidden="1" customHeight="1">
      <c r="B66" s="210"/>
      <c r="C66" s="211"/>
      <c r="D66" s="212" t="s">
        <v>509</v>
      </c>
      <c r="E66" s="213"/>
      <c r="F66" s="213"/>
      <c r="G66" s="213"/>
      <c r="H66" s="213"/>
      <c r="I66" s="213"/>
      <c r="J66" s="214">
        <f>J210</f>
        <v>0</v>
      </c>
      <c r="K66" s="211"/>
      <c r="L66" s="215"/>
    </row>
    <row r="67" spans="1:31" s="14" customFormat="1" ht="19.899999999999999" hidden="1" customHeight="1">
      <c r="B67" s="210"/>
      <c r="C67" s="211"/>
      <c r="D67" s="212" t="s">
        <v>510</v>
      </c>
      <c r="E67" s="213"/>
      <c r="F67" s="213"/>
      <c r="G67" s="213"/>
      <c r="H67" s="213"/>
      <c r="I67" s="213"/>
      <c r="J67" s="214">
        <f>J222</f>
        <v>0</v>
      </c>
      <c r="K67" s="211"/>
      <c r="L67" s="215"/>
    </row>
    <row r="68" spans="1:31" s="14" customFormat="1" ht="19.899999999999999" hidden="1" customHeight="1">
      <c r="B68" s="210"/>
      <c r="C68" s="211"/>
      <c r="D68" s="212" t="s">
        <v>511</v>
      </c>
      <c r="E68" s="213"/>
      <c r="F68" s="213"/>
      <c r="G68" s="213"/>
      <c r="H68" s="213"/>
      <c r="I68" s="213"/>
      <c r="J68" s="214">
        <f>J294</f>
        <v>0</v>
      </c>
      <c r="K68" s="211"/>
      <c r="L68" s="215"/>
    </row>
    <row r="69" spans="1:31" s="14" customFormat="1" ht="19.899999999999999" hidden="1" customHeight="1">
      <c r="B69" s="210"/>
      <c r="C69" s="211"/>
      <c r="D69" s="212" t="s">
        <v>512</v>
      </c>
      <c r="E69" s="213"/>
      <c r="F69" s="213"/>
      <c r="G69" s="213"/>
      <c r="H69" s="213"/>
      <c r="I69" s="213"/>
      <c r="J69" s="214">
        <f>J325</f>
        <v>0</v>
      </c>
      <c r="K69" s="211"/>
      <c r="L69" s="215"/>
    </row>
    <row r="70" spans="1:31" s="13" customFormat="1" ht="24.95" hidden="1" customHeight="1">
      <c r="B70" s="204"/>
      <c r="C70" s="205"/>
      <c r="D70" s="206" t="s">
        <v>513</v>
      </c>
      <c r="E70" s="207"/>
      <c r="F70" s="207"/>
      <c r="G70" s="207"/>
      <c r="H70" s="207"/>
      <c r="I70" s="207"/>
      <c r="J70" s="208">
        <f>J332</f>
        <v>0</v>
      </c>
      <c r="K70" s="205"/>
      <c r="L70" s="209"/>
    </row>
    <row r="71" spans="1:31" s="14" customFormat="1" ht="19.899999999999999" hidden="1" customHeight="1">
      <c r="B71" s="210"/>
      <c r="C71" s="211"/>
      <c r="D71" s="212" t="s">
        <v>514</v>
      </c>
      <c r="E71" s="213"/>
      <c r="F71" s="213"/>
      <c r="G71" s="213"/>
      <c r="H71" s="213"/>
      <c r="I71" s="213"/>
      <c r="J71" s="214">
        <f>J333</f>
        <v>0</v>
      </c>
      <c r="K71" s="211"/>
      <c r="L71" s="215"/>
    </row>
    <row r="72" spans="1:31" s="13" customFormat="1" ht="24.95" hidden="1" customHeight="1">
      <c r="B72" s="204"/>
      <c r="C72" s="205"/>
      <c r="D72" s="206" t="s">
        <v>380</v>
      </c>
      <c r="E72" s="207"/>
      <c r="F72" s="207"/>
      <c r="G72" s="207"/>
      <c r="H72" s="207"/>
      <c r="I72" s="207"/>
      <c r="J72" s="208">
        <f>J352</f>
        <v>0</v>
      </c>
      <c r="K72" s="205"/>
      <c r="L72" s="209"/>
    </row>
    <row r="73" spans="1:31" s="2" customFormat="1" ht="21.75" hidden="1"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hidden="1" customHeight="1">
      <c r="A74" s="34"/>
      <c r="B74" s="47"/>
      <c r="C74" s="48"/>
      <c r="D74" s="48"/>
      <c r="E74" s="48"/>
      <c r="F74" s="48"/>
      <c r="G74" s="48"/>
      <c r="H74" s="48"/>
      <c r="I74" s="48"/>
      <c r="J74" s="48"/>
      <c r="K74" s="48"/>
      <c r="L74" s="106"/>
      <c r="S74" s="34"/>
      <c r="T74" s="34"/>
      <c r="U74" s="34"/>
      <c r="V74" s="34"/>
      <c r="W74" s="34"/>
      <c r="X74" s="34"/>
      <c r="Y74" s="34"/>
      <c r="Z74" s="34"/>
      <c r="AA74" s="34"/>
      <c r="AB74" s="34"/>
      <c r="AC74" s="34"/>
      <c r="AD74" s="34"/>
      <c r="AE74" s="34"/>
    </row>
    <row r="75" spans="1:31" ht="11.25" hidden="1"/>
    <row r="76" spans="1:31" ht="11.25" hidden="1"/>
    <row r="77" spans="1:31" ht="11.25" hidden="1"/>
    <row r="78" spans="1:31" s="2" customFormat="1" ht="6.95" customHeight="1">
      <c r="A78" s="34"/>
      <c r="B78" s="49"/>
      <c r="C78" s="50"/>
      <c r="D78" s="50"/>
      <c r="E78" s="50"/>
      <c r="F78" s="50"/>
      <c r="G78" s="50"/>
      <c r="H78" s="50"/>
      <c r="I78" s="50"/>
      <c r="J78" s="50"/>
      <c r="K78" s="50"/>
      <c r="L78" s="106"/>
      <c r="S78" s="34"/>
      <c r="T78" s="34"/>
      <c r="U78" s="34"/>
      <c r="V78" s="34"/>
      <c r="W78" s="34"/>
      <c r="X78" s="34"/>
      <c r="Y78" s="34"/>
      <c r="Z78" s="34"/>
      <c r="AA78" s="34"/>
      <c r="AB78" s="34"/>
      <c r="AC78" s="34"/>
      <c r="AD78" s="34"/>
      <c r="AE78" s="34"/>
    </row>
    <row r="79" spans="1:31" s="2" customFormat="1" ht="24.95" customHeight="1">
      <c r="A79" s="34"/>
      <c r="B79" s="35"/>
      <c r="C79" s="23" t="s">
        <v>122</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16</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97" t="str">
        <f>E7</f>
        <v>Oprava trati v úseku Kunčice n. L. - Hostinné</v>
      </c>
      <c r="F82" s="298"/>
      <c r="G82" s="298"/>
      <c r="H82" s="298"/>
      <c r="I82" s="36"/>
      <c r="J82" s="36"/>
      <c r="K82" s="36"/>
      <c r="L82" s="106"/>
      <c r="S82" s="34"/>
      <c r="T82" s="34"/>
      <c r="U82" s="34"/>
      <c r="V82" s="34"/>
      <c r="W82" s="34"/>
      <c r="X82" s="34"/>
      <c r="Y82" s="34"/>
      <c r="Z82" s="34"/>
      <c r="AA82" s="34"/>
      <c r="AB82" s="34"/>
      <c r="AC82" s="34"/>
      <c r="AD82" s="34"/>
      <c r="AE82" s="34"/>
    </row>
    <row r="83" spans="1:65" s="2" customFormat="1" ht="12" customHeight="1">
      <c r="A83" s="34"/>
      <c r="B83" s="35"/>
      <c r="C83" s="29" t="s">
        <v>116</v>
      </c>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6.5" customHeight="1">
      <c r="A84" s="34"/>
      <c r="B84" s="35"/>
      <c r="C84" s="36"/>
      <c r="D84" s="36"/>
      <c r="E84" s="254" t="str">
        <f>E9</f>
        <v>SO 03.1.1 - Most v km 100,174 - Stavební část</v>
      </c>
      <c r="F84" s="299"/>
      <c r="G84" s="299"/>
      <c r="H84" s="299"/>
      <c r="I84" s="36"/>
      <c r="J84" s="36"/>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2" customHeight="1">
      <c r="A86" s="34"/>
      <c r="B86" s="35"/>
      <c r="C86" s="29" t="s">
        <v>22</v>
      </c>
      <c r="D86" s="36"/>
      <c r="E86" s="36"/>
      <c r="F86" s="27" t="str">
        <f>F12</f>
        <v>TÚ Kunčice n. L. - Hostinné</v>
      </c>
      <c r="G86" s="36"/>
      <c r="H86" s="36"/>
      <c r="I86" s="29" t="s">
        <v>24</v>
      </c>
      <c r="J86" s="59" t="str">
        <f>IF(J12="","",J12)</f>
        <v>23. 12. 2022</v>
      </c>
      <c r="K86" s="36"/>
      <c r="L86" s="106"/>
      <c r="S86" s="34"/>
      <c r="T86" s="34"/>
      <c r="U86" s="34"/>
      <c r="V86" s="34"/>
      <c r="W86" s="34"/>
      <c r="X86" s="34"/>
      <c r="Y86" s="34"/>
      <c r="Z86" s="34"/>
      <c r="AA86" s="34"/>
      <c r="AB86" s="34"/>
      <c r="AC86" s="34"/>
      <c r="AD86" s="34"/>
      <c r="AE86" s="34"/>
    </row>
    <row r="87" spans="1:65" s="2" customFormat="1" ht="6.95" customHeight="1">
      <c r="A87" s="34"/>
      <c r="B87" s="35"/>
      <c r="C87" s="36"/>
      <c r="D87" s="36"/>
      <c r="E87" s="36"/>
      <c r="F87" s="36"/>
      <c r="G87" s="36"/>
      <c r="H87" s="36"/>
      <c r="I87" s="36"/>
      <c r="J87" s="36"/>
      <c r="K87" s="36"/>
      <c r="L87" s="106"/>
      <c r="S87" s="34"/>
      <c r="T87" s="34"/>
      <c r="U87" s="34"/>
      <c r="V87" s="34"/>
      <c r="W87" s="34"/>
      <c r="X87" s="34"/>
      <c r="Y87" s="34"/>
      <c r="Z87" s="34"/>
      <c r="AA87" s="34"/>
      <c r="AB87" s="34"/>
      <c r="AC87" s="34"/>
      <c r="AD87" s="34"/>
      <c r="AE87" s="34"/>
    </row>
    <row r="88" spans="1:65" s="2" customFormat="1" ht="15.2" customHeight="1">
      <c r="A88" s="34"/>
      <c r="B88" s="35"/>
      <c r="C88" s="29" t="s">
        <v>26</v>
      </c>
      <c r="D88" s="36"/>
      <c r="E88" s="36"/>
      <c r="F88" s="27" t="str">
        <f>E15</f>
        <v>Správa železnic, s.o.</v>
      </c>
      <c r="G88" s="36"/>
      <c r="H88" s="36"/>
      <c r="I88" s="29" t="s">
        <v>33</v>
      </c>
      <c r="J88" s="32" t="str">
        <f>E21</f>
        <v xml:space="preserve"> </v>
      </c>
      <c r="K88" s="36"/>
      <c r="L88" s="106"/>
      <c r="S88" s="34"/>
      <c r="T88" s="34"/>
      <c r="U88" s="34"/>
      <c r="V88" s="34"/>
      <c r="W88" s="34"/>
      <c r="X88" s="34"/>
      <c r="Y88" s="34"/>
      <c r="Z88" s="34"/>
      <c r="AA88" s="34"/>
      <c r="AB88" s="34"/>
      <c r="AC88" s="34"/>
      <c r="AD88" s="34"/>
      <c r="AE88" s="34"/>
    </row>
    <row r="89" spans="1:65" s="2" customFormat="1" ht="15.2" customHeight="1">
      <c r="A89" s="34"/>
      <c r="B89" s="35"/>
      <c r="C89" s="29" t="s">
        <v>31</v>
      </c>
      <c r="D89" s="36"/>
      <c r="E89" s="36"/>
      <c r="F89" s="27" t="str">
        <f>IF(E18="","",E18)</f>
        <v>Vyplň údaj</v>
      </c>
      <c r="G89" s="36"/>
      <c r="H89" s="36"/>
      <c r="I89" s="29" t="s">
        <v>36</v>
      </c>
      <c r="J89" s="32" t="str">
        <f>E24</f>
        <v>ST Hradec Králové</v>
      </c>
      <c r="K89" s="36"/>
      <c r="L89" s="106"/>
      <c r="S89" s="34"/>
      <c r="T89" s="34"/>
      <c r="U89" s="34"/>
      <c r="V89" s="34"/>
      <c r="W89" s="34"/>
      <c r="X89" s="34"/>
      <c r="Y89" s="34"/>
      <c r="Z89" s="34"/>
      <c r="AA89" s="34"/>
      <c r="AB89" s="34"/>
      <c r="AC89" s="34"/>
      <c r="AD89" s="34"/>
      <c r="AE89" s="34"/>
    </row>
    <row r="90" spans="1:65" s="2" customFormat="1" ht="10.35" customHeight="1">
      <c r="A90" s="34"/>
      <c r="B90" s="35"/>
      <c r="C90" s="36"/>
      <c r="D90" s="36"/>
      <c r="E90" s="36"/>
      <c r="F90" s="36"/>
      <c r="G90" s="36"/>
      <c r="H90" s="36"/>
      <c r="I90" s="36"/>
      <c r="J90" s="36"/>
      <c r="K90" s="36"/>
      <c r="L90" s="106"/>
      <c r="S90" s="34"/>
      <c r="T90" s="34"/>
      <c r="U90" s="34"/>
      <c r="V90" s="34"/>
      <c r="W90" s="34"/>
      <c r="X90" s="34"/>
      <c r="Y90" s="34"/>
      <c r="Z90" s="34"/>
      <c r="AA90" s="34"/>
      <c r="AB90" s="34"/>
      <c r="AC90" s="34"/>
      <c r="AD90" s="34"/>
      <c r="AE90" s="34"/>
    </row>
    <row r="91" spans="1:65" s="9" customFormat="1" ht="29.25" customHeight="1">
      <c r="A91" s="134"/>
      <c r="B91" s="135"/>
      <c r="C91" s="136" t="s">
        <v>123</v>
      </c>
      <c r="D91" s="137" t="s">
        <v>59</v>
      </c>
      <c r="E91" s="137" t="s">
        <v>55</v>
      </c>
      <c r="F91" s="137" t="s">
        <v>56</v>
      </c>
      <c r="G91" s="137" t="s">
        <v>124</v>
      </c>
      <c r="H91" s="137" t="s">
        <v>125</v>
      </c>
      <c r="I91" s="137" t="s">
        <v>126</v>
      </c>
      <c r="J91" s="137" t="s">
        <v>120</v>
      </c>
      <c r="K91" s="138" t="s">
        <v>127</v>
      </c>
      <c r="L91" s="139"/>
      <c r="M91" s="68" t="s">
        <v>28</v>
      </c>
      <c r="N91" s="69" t="s">
        <v>44</v>
      </c>
      <c r="O91" s="69" t="s">
        <v>128</v>
      </c>
      <c r="P91" s="69" t="s">
        <v>129</v>
      </c>
      <c r="Q91" s="69" t="s">
        <v>130</v>
      </c>
      <c r="R91" s="69" t="s">
        <v>131</v>
      </c>
      <c r="S91" s="69" t="s">
        <v>132</v>
      </c>
      <c r="T91" s="70" t="s">
        <v>133</v>
      </c>
      <c r="U91" s="134"/>
      <c r="V91" s="134"/>
      <c r="W91" s="134"/>
      <c r="X91" s="134"/>
      <c r="Y91" s="134"/>
      <c r="Z91" s="134"/>
      <c r="AA91" s="134"/>
      <c r="AB91" s="134"/>
      <c r="AC91" s="134"/>
      <c r="AD91" s="134"/>
      <c r="AE91" s="134"/>
    </row>
    <row r="92" spans="1:65" s="2" customFormat="1" ht="22.9" customHeight="1">
      <c r="A92" s="34"/>
      <c r="B92" s="35"/>
      <c r="C92" s="75" t="s">
        <v>134</v>
      </c>
      <c r="D92" s="36"/>
      <c r="E92" s="36"/>
      <c r="F92" s="36"/>
      <c r="G92" s="36"/>
      <c r="H92" s="36"/>
      <c r="I92" s="36"/>
      <c r="J92" s="140">
        <f>BK92</f>
        <v>0</v>
      </c>
      <c r="K92" s="36"/>
      <c r="L92" s="39"/>
      <c r="M92" s="71"/>
      <c r="N92" s="141"/>
      <c r="O92" s="72"/>
      <c r="P92" s="142">
        <f>P93+P332+P352</f>
        <v>0</v>
      </c>
      <c r="Q92" s="72"/>
      <c r="R92" s="142">
        <f>R93+R332+R352</f>
        <v>347.39881161679995</v>
      </c>
      <c r="S92" s="72"/>
      <c r="T92" s="143">
        <f>T93+T332+T352</f>
        <v>335.23308600000001</v>
      </c>
      <c r="U92" s="34"/>
      <c r="V92" s="34"/>
      <c r="W92" s="34"/>
      <c r="X92" s="34"/>
      <c r="Y92" s="34"/>
      <c r="Z92" s="34"/>
      <c r="AA92" s="34"/>
      <c r="AB92" s="34"/>
      <c r="AC92" s="34"/>
      <c r="AD92" s="34"/>
      <c r="AE92" s="34"/>
      <c r="AT92" s="17" t="s">
        <v>73</v>
      </c>
      <c r="AU92" s="17" t="s">
        <v>121</v>
      </c>
      <c r="BK92" s="144">
        <f>BK93+BK332+BK352</f>
        <v>0</v>
      </c>
    </row>
    <row r="93" spans="1:65" s="15" customFormat="1" ht="25.9" customHeight="1">
      <c r="B93" s="216"/>
      <c r="C93" s="217"/>
      <c r="D93" s="218" t="s">
        <v>73</v>
      </c>
      <c r="E93" s="219" t="s">
        <v>381</v>
      </c>
      <c r="F93" s="219" t="s">
        <v>382</v>
      </c>
      <c r="G93" s="217"/>
      <c r="H93" s="217"/>
      <c r="I93" s="220"/>
      <c r="J93" s="221">
        <f>BK93</f>
        <v>0</v>
      </c>
      <c r="K93" s="217"/>
      <c r="L93" s="222"/>
      <c r="M93" s="223"/>
      <c r="N93" s="224"/>
      <c r="O93" s="224"/>
      <c r="P93" s="225">
        <f>P94+P142+P155+P165+P178+P210+P222+P294+P325</f>
        <v>0</v>
      </c>
      <c r="Q93" s="224"/>
      <c r="R93" s="225">
        <f>R94+R142+R155+R165+R178+R210+R222+R294+R325</f>
        <v>346.58762739679997</v>
      </c>
      <c r="S93" s="224"/>
      <c r="T93" s="226">
        <f>T94+T142+T155+T165+T178+T210+T222+T294+T325</f>
        <v>335.23308600000001</v>
      </c>
      <c r="AR93" s="227" t="s">
        <v>82</v>
      </c>
      <c r="AT93" s="228" t="s">
        <v>73</v>
      </c>
      <c r="AU93" s="228" t="s">
        <v>74</v>
      </c>
      <c r="AY93" s="227" t="s">
        <v>141</v>
      </c>
      <c r="BK93" s="229">
        <f>BK94+BK142+BK155+BK165+BK178+BK210+BK222+BK294+BK325</f>
        <v>0</v>
      </c>
    </row>
    <row r="94" spans="1:65" s="15" customFormat="1" ht="22.9" customHeight="1">
      <c r="B94" s="216"/>
      <c r="C94" s="217"/>
      <c r="D94" s="218" t="s">
        <v>73</v>
      </c>
      <c r="E94" s="230" t="s">
        <v>82</v>
      </c>
      <c r="F94" s="230" t="s">
        <v>515</v>
      </c>
      <c r="G94" s="217"/>
      <c r="H94" s="217"/>
      <c r="I94" s="220"/>
      <c r="J94" s="231">
        <f>BK94</f>
        <v>0</v>
      </c>
      <c r="K94" s="217"/>
      <c r="L94" s="222"/>
      <c r="M94" s="223"/>
      <c r="N94" s="224"/>
      <c r="O94" s="224"/>
      <c r="P94" s="225">
        <f>SUM(P95:P141)</f>
        <v>0</v>
      </c>
      <c r="Q94" s="224"/>
      <c r="R94" s="225">
        <f>SUM(R95:R141)</f>
        <v>0.9079005</v>
      </c>
      <c r="S94" s="224"/>
      <c r="T94" s="226">
        <f>SUM(T95:T141)</f>
        <v>260.27</v>
      </c>
      <c r="AR94" s="227" t="s">
        <v>82</v>
      </c>
      <c r="AT94" s="228" t="s">
        <v>73</v>
      </c>
      <c r="AU94" s="228" t="s">
        <v>82</v>
      </c>
      <c r="AY94" s="227" t="s">
        <v>141</v>
      </c>
      <c r="BK94" s="229">
        <f>SUM(BK95:BK141)</f>
        <v>0</v>
      </c>
    </row>
    <row r="95" spans="1:65" s="2" customFormat="1" ht="44.25" customHeight="1">
      <c r="A95" s="34"/>
      <c r="B95" s="35"/>
      <c r="C95" s="145" t="s">
        <v>82</v>
      </c>
      <c r="D95" s="145" t="s">
        <v>135</v>
      </c>
      <c r="E95" s="146" t="s">
        <v>516</v>
      </c>
      <c r="F95" s="147" t="s">
        <v>517</v>
      </c>
      <c r="G95" s="148" t="s">
        <v>208</v>
      </c>
      <c r="H95" s="149">
        <v>200</v>
      </c>
      <c r="I95" s="150"/>
      <c r="J95" s="151">
        <f>ROUND(I95*H95,2)</f>
        <v>0</v>
      </c>
      <c r="K95" s="147" t="s">
        <v>518</v>
      </c>
      <c r="L95" s="39"/>
      <c r="M95" s="152" t="s">
        <v>28</v>
      </c>
      <c r="N95" s="153" t="s">
        <v>45</v>
      </c>
      <c r="O95" s="64"/>
      <c r="P95" s="154">
        <f>O95*H95</f>
        <v>0</v>
      </c>
      <c r="Q95" s="154">
        <v>0</v>
      </c>
      <c r="R95" s="154">
        <f>Q95*H95</f>
        <v>0</v>
      </c>
      <c r="S95" s="154">
        <v>0</v>
      </c>
      <c r="T95" s="155">
        <f>S95*H95</f>
        <v>0</v>
      </c>
      <c r="U95" s="34"/>
      <c r="V95" s="34"/>
      <c r="W95" s="34"/>
      <c r="X95" s="34"/>
      <c r="Y95" s="34"/>
      <c r="Z95" s="34"/>
      <c r="AA95" s="34"/>
      <c r="AB95" s="34"/>
      <c r="AC95" s="34"/>
      <c r="AD95" s="34"/>
      <c r="AE95" s="34"/>
      <c r="AR95" s="156" t="s">
        <v>140</v>
      </c>
      <c r="AT95" s="156" t="s">
        <v>135</v>
      </c>
      <c r="AU95" s="156" t="s">
        <v>84</v>
      </c>
      <c r="AY95" s="17" t="s">
        <v>141</v>
      </c>
      <c r="BE95" s="157">
        <f>IF(N95="základní",J95,0)</f>
        <v>0</v>
      </c>
      <c r="BF95" s="157">
        <f>IF(N95="snížená",J95,0)</f>
        <v>0</v>
      </c>
      <c r="BG95" s="157">
        <f>IF(N95="zákl. přenesená",J95,0)</f>
        <v>0</v>
      </c>
      <c r="BH95" s="157">
        <f>IF(N95="sníž. přenesená",J95,0)</f>
        <v>0</v>
      </c>
      <c r="BI95" s="157">
        <f>IF(N95="nulová",J95,0)</f>
        <v>0</v>
      </c>
      <c r="BJ95" s="17" t="s">
        <v>82</v>
      </c>
      <c r="BK95" s="157">
        <f>ROUND(I95*H95,2)</f>
        <v>0</v>
      </c>
      <c r="BL95" s="17" t="s">
        <v>140</v>
      </c>
      <c r="BM95" s="156" t="s">
        <v>84</v>
      </c>
    </row>
    <row r="96" spans="1:65" s="2" customFormat="1" ht="11.25">
      <c r="A96" s="34"/>
      <c r="B96" s="35"/>
      <c r="C96" s="36"/>
      <c r="D96" s="239" t="s">
        <v>519</v>
      </c>
      <c r="E96" s="36"/>
      <c r="F96" s="240" t="s">
        <v>520</v>
      </c>
      <c r="G96" s="36"/>
      <c r="H96" s="36"/>
      <c r="I96" s="233"/>
      <c r="J96" s="36"/>
      <c r="K96" s="36"/>
      <c r="L96" s="39"/>
      <c r="M96" s="234"/>
      <c r="N96" s="235"/>
      <c r="O96" s="64"/>
      <c r="P96" s="64"/>
      <c r="Q96" s="64"/>
      <c r="R96" s="64"/>
      <c r="S96" s="64"/>
      <c r="T96" s="65"/>
      <c r="U96" s="34"/>
      <c r="V96" s="34"/>
      <c r="W96" s="34"/>
      <c r="X96" s="34"/>
      <c r="Y96" s="34"/>
      <c r="Z96" s="34"/>
      <c r="AA96" s="34"/>
      <c r="AB96" s="34"/>
      <c r="AC96" s="34"/>
      <c r="AD96" s="34"/>
      <c r="AE96" s="34"/>
      <c r="AT96" s="17" t="s">
        <v>519</v>
      </c>
      <c r="AU96" s="17" t="s">
        <v>84</v>
      </c>
    </row>
    <row r="97" spans="1:65" s="2" customFormat="1" ht="33" customHeight="1">
      <c r="A97" s="34"/>
      <c r="B97" s="35"/>
      <c r="C97" s="145" t="s">
        <v>84</v>
      </c>
      <c r="D97" s="145" t="s">
        <v>135</v>
      </c>
      <c r="E97" s="146" t="s">
        <v>521</v>
      </c>
      <c r="F97" s="147" t="s">
        <v>522</v>
      </c>
      <c r="G97" s="148" t="s">
        <v>138</v>
      </c>
      <c r="H97" s="149">
        <v>5</v>
      </c>
      <c r="I97" s="150"/>
      <c r="J97" s="151">
        <f>ROUND(I97*H97,2)</f>
        <v>0</v>
      </c>
      <c r="K97" s="147" t="s">
        <v>518</v>
      </c>
      <c r="L97" s="39"/>
      <c r="M97" s="152" t="s">
        <v>28</v>
      </c>
      <c r="N97" s="153" t="s">
        <v>45</v>
      </c>
      <c r="O97" s="64"/>
      <c r="P97" s="154">
        <f>O97*H97</f>
        <v>0</v>
      </c>
      <c r="Q97" s="154">
        <v>0</v>
      </c>
      <c r="R97" s="154">
        <f>Q97*H97</f>
        <v>0</v>
      </c>
      <c r="S97" s="154">
        <v>0</v>
      </c>
      <c r="T97" s="155">
        <f>S97*H97</f>
        <v>0</v>
      </c>
      <c r="U97" s="34"/>
      <c r="V97" s="34"/>
      <c r="W97" s="34"/>
      <c r="X97" s="34"/>
      <c r="Y97" s="34"/>
      <c r="Z97" s="34"/>
      <c r="AA97" s="34"/>
      <c r="AB97" s="34"/>
      <c r="AC97" s="34"/>
      <c r="AD97" s="34"/>
      <c r="AE97" s="34"/>
      <c r="AR97" s="156" t="s">
        <v>140</v>
      </c>
      <c r="AT97" s="156" t="s">
        <v>135</v>
      </c>
      <c r="AU97" s="156" t="s">
        <v>84</v>
      </c>
      <c r="AY97" s="17" t="s">
        <v>141</v>
      </c>
      <c r="BE97" s="157">
        <f>IF(N97="základní",J97,0)</f>
        <v>0</v>
      </c>
      <c r="BF97" s="157">
        <f>IF(N97="snížená",J97,0)</f>
        <v>0</v>
      </c>
      <c r="BG97" s="157">
        <f>IF(N97="zákl. přenesená",J97,0)</f>
        <v>0</v>
      </c>
      <c r="BH97" s="157">
        <f>IF(N97="sníž. přenesená",J97,0)</f>
        <v>0</v>
      </c>
      <c r="BI97" s="157">
        <f>IF(N97="nulová",J97,0)</f>
        <v>0</v>
      </c>
      <c r="BJ97" s="17" t="s">
        <v>82</v>
      </c>
      <c r="BK97" s="157">
        <f>ROUND(I97*H97,2)</f>
        <v>0</v>
      </c>
      <c r="BL97" s="17" t="s">
        <v>140</v>
      </c>
      <c r="BM97" s="156" t="s">
        <v>140</v>
      </c>
    </row>
    <row r="98" spans="1:65" s="2" customFormat="1" ht="11.25">
      <c r="A98" s="34"/>
      <c r="B98" s="35"/>
      <c r="C98" s="36"/>
      <c r="D98" s="239" t="s">
        <v>519</v>
      </c>
      <c r="E98" s="36"/>
      <c r="F98" s="240" t="s">
        <v>523</v>
      </c>
      <c r="G98" s="36"/>
      <c r="H98" s="36"/>
      <c r="I98" s="233"/>
      <c r="J98" s="36"/>
      <c r="K98" s="36"/>
      <c r="L98" s="39"/>
      <c r="M98" s="234"/>
      <c r="N98" s="235"/>
      <c r="O98" s="64"/>
      <c r="P98" s="64"/>
      <c r="Q98" s="64"/>
      <c r="R98" s="64"/>
      <c r="S98" s="64"/>
      <c r="T98" s="65"/>
      <c r="U98" s="34"/>
      <c r="V98" s="34"/>
      <c r="W98" s="34"/>
      <c r="X98" s="34"/>
      <c r="Y98" s="34"/>
      <c r="Z98" s="34"/>
      <c r="AA98" s="34"/>
      <c r="AB98" s="34"/>
      <c r="AC98" s="34"/>
      <c r="AD98" s="34"/>
      <c r="AE98" s="34"/>
      <c r="AT98" s="17" t="s">
        <v>519</v>
      </c>
      <c r="AU98" s="17" t="s">
        <v>84</v>
      </c>
    </row>
    <row r="99" spans="1:65" s="11" customFormat="1" ht="11.25">
      <c r="B99" s="169"/>
      <c r="C99" s="170"/>
      <c r="D99" s="160" t="s">
        <v>142</v>
      </c>
      <c r="E99" s="171" t="s">
        <v>28</v>
      </c>
      <c r="F99" s="172" t="s">
        <v>524</v>
      </c>
      <c r="G99" s="170"/>
      <c r="H99" s="173">
        <v>4</v>
      </c>
      <c r="I99" s="174"/>
      <c r="J99" s="170"/>
      <c r="K99" s="170"/>
      <c r="L99" s="175"/>
      <c r="M99" s="176"/>
      <c r="N99" s="177"/>
      <c r="O99" s="177"/>
      <c r="P99" s="177"/>
      <c r="Q99" s="177"/>
      <c r="R99" s="177"/>
      <c r="S99" s="177"/>
      <c r="T99" s="178"/>
      <c r="AT99" s="179" t="s">
        <v>142</v>
      </c>
      <c r="AU99" s="179" t="s">
        <v>84</v>
      </c>
      <c r="AV99" s="11" t="s">
        <v>84</v>
      </c>
      <c r="AW99" s="11" t="s">
        <v>35</v>
      </c>
      <c r="AX99" s="11" t="s">
        <v>74</v>
      </c>
      <c r="AY99" s="179" t="s">
        <v>141</v>
      </c>
    </row>
    <row r="100" spans="1:65" s="11" customFormat="1" ht="11.25">
      <c r="B100" s="169"/>
      <c r="C100" s="170"/>
      <c r="D100" s="160" t="s">
        <v>142</v>
      </c>
      <c r="E100" s="171" t="s">
        <v>28</v>
      </c>
      <c r="F100" s="172" t="s">
        <v>525</v>
      </c>
      <c r="G100" s="170"/>
      <c r="H100" s="173">
        <v>1</v>
      </c>
      <c r="I100" s="174"/>
      <c r="J100" s="170"/>
      <c r="K100" s="170"/>
      <c r="L100" s="175"/>
      <c r="M100" s="176"/>
      <c r="N100" s="177"/>
      <c r="O100" s="177"/>
      <c r="P100" s="177"/>
      <c r="Q100" s="177"/>
      <c r="R100" s="177"/>
      <c r="S100" s="177"/>
      <c r="T100" s="178"/>
      <c r="AT100" s="179" t="s">
        <v>142</v>
      </c>
      <c r="AU100" s="179" t="s">
        <v>84</v>
      </c>
      <c r="AV100" s="11" t="s">
        <v>84</v>
      </c>
      <c r="AW100" s="11" t="s">
        <v>35</v>
      </c>
      <c r="AX100" s="11" t="s">
        <v>74</v>
      </c>
      <c r="AY100" s="179" t="s">
        <v>141</v>
      </c>
    </row>
    <row r="101" spans="1:65" s="12" customFormat="1" ht="11.25">
      <c r="B101" s="180"/>
      <c r="C101" s="181"/>
      <c r="D101" s="160" t="s">
        <v>142</v>
      </c>
      <c r="E101" s="182" t="s">
        <v>28</v>
      </c>
      <c r="F101" s="183" t="s">
        <v>145</v>
      </c>
      <c r="G101" s="181"/>
      <c r="H101" s="184">
        <v>5</v>
      </c>
      <c r="I101" s="185"/>
      <c r="J101" s="181"/>
      <c r="K101" s="181"/>
      <c r="L101" s="186"/>
      <c r="M101" s="187"/>
      <c r="N101" s="188"/>
      <c r="O101" s="188"/>
      <c r="P101" s="188"/>
      <c r="Q101" s="188"/>
      <c r="R101" s="188"/>
      <c r="S101" s="188"/>
      <c r="T101" s="189"/>
      <c r="AT101" s="190" t="s">
        <v>142</v>
      </c>
      <c r="AU101" s="190" t="s">
        <v>84</v>
      </c>
      <c r="AV101" s="12" t="s">
        <v>140</v>
      </c>
      <c r="AW101" s="12" t="s">
        <v>35</v>
      </c>
      <c r="AX101" s="12" t="s">
        <v>82</v>
      </c>
      <c r="AY101" s="190" t="s">
        <v>141</v>
      </c>
    </row>
    <row r="102" spans="1:65" s="2" customFormat="1" ht="24.2" customHeight="1">
      <c r="A102" s="34"/>
      <c r="B102" s="35"/>
      <c r="C102" s="145" t="s">
        <v>152</v>
      </c>
      <c r="D102" s="145" t="s">
        <v>135</v>
      </c>
      <c r="E102" s="146" t="s">
        <v>526</v>
      </c>
      <c r="F102" s="147" t="s">
        <v>527</v>
      </c>
      <c r="G102" s="148" t="s">
        <v>208</v>
      </c>
      <c r="H102" s="149">
        <v>200</v>
      </c>
      <c r="I102" s="150"/>
      <c r="J102" s="151">
        <f>ROUND(I102*H102,2)</f>
        <v>0</v>
      </c>
      <c r="K102" s="147" t="s">
        <v>518</v>
      </c>
      <c r="L102" s="39"/>
      <c r="M102" s="152" t="s">
        <v>28</v>
      </c>
      <c r="N102" s="153" t="s">
        <v>45</v>
      </c>
      <c r="O102" s="64"/>
      <c r="P102" s="154">
        <f>O102*H102</f>
        <v>0</v>
      </c>
      <c r="Q102" s="154">
        <v>0</v>
      </c>
      <c r="R102" s="154">
        <f>Q102*H102</f>
        <v>0</v>
      </c>
      <c r="S102" s="154">
        <v>0</v>
      </c>
      <c r="T102" s="155">
        <f>S102*H102</f>
        <v>0</v>
      </c>
      <c r="U102" s="34"/>
      <c r="V102" s="34"/>
      <c r="W102" s="34"/>
      <c r="X102" s="34"/>
      <c r="Y102" s="34"/>
      <c r="Z102" s="34"/>
      <c r="AA102" s="34"/>
      <c r="AB102" s="34"/>
      <c r="AC102" s="34"/>
      <c r="AD102" s="34"/>
      <c r="AE102" s="34"/>
      <c r="AR102" s="156" t="s">
        <v>140</v>
      </c>
      <c r="AT102" s="156" t="s">
        <v>135</v>
      </c>
      <c r="AU102" s="156" t="s">
        <v>84</v>
      </c>
      <c r="AY102" s="17" t="s">
        <v>141</v>
      </c>
      <c r="BE102" s="157">
        <f>IF(N102="základní",J102,0)</f>
        <v>0</v>
      </c>
      <c r="BF102" s="157">
        <f>IF(N102="snížená",J102,0)</f>
        <v>0</v>
      </c>
      <c r="BG102" s="157">
        <f>IF(N102="zákl. přenesená",J102,0)</f>
        <v>0</v>
      </c>
      <c r="BH102" s="157">
        <f>IF(N102="sníž. přenesená",J102,0)</f>
        <v>0</v>
      </c>
      <c r="BI102" s="157">
        <f>IF(N102="nulová",J102,0)</f>
        <v>0</v>
      </c>
      <c r="BJ102" s="17" t="s">
        <v>82</v>
      </c>
      <c r="BK102" s="157">
        <f>ROUND(I102*H102,2)</f>
        <v>0</v>
      </c>
      <c r="BL102" s="17" t="s">
        <v>140</v>
      </c>
      <c r="BM102" s="156" t="s">
        <v>155</v>
      </c>
    </row>
    <row r="103" spans="1:65" s="2" customFormat="1" ht="11.25">
      <c r="A103" s="34"/>
      <c r="B103" s="35"/>
      <c r="C103" s="36"/>
      <c r="D103" s="239" t="s">
        <v>519</v>
      </c>
      <c r="E103" s="36"/>
      <c r="F103" s="240" t="s">
        <v>528</v>
      </c>
      <c r="G103" s="36"/>
      <c r="H103" s="36"/>
      <c r="I103" s="233"/>
      <c r="J103" s="36"/>
      <c r="K103" s="36"/>
      <c r="L103" s="39"/>
      <c r="M103" s="234"/>
      <c r="N103" s="235"/>
      <c r="O103" s="64"/>
      <c r="P103" s="64"/>
      <c r="Q103" s="64"/>
      <c r="R103" s="64"/>
      <c r="S103" s="64"/>
      <c r="T103" s="65"/>
      <c r="U103" s="34"/>
      <c r="V103" s="34"/>
      <c r="W103" s="34"/>
      <c r="X103" s="34"/>
      <c r="Y103" s="34"/>
      <c r="Z103" s="34"/>
      <c r="AA103" s="34"/>
      <c r="AB103" s="34"/>
      <c r="AC103" s="34"/>
      <c r="AD103" s="34"/>
      <c r="AE103" s="34"/>
      <c r="AT103" s="17" t="s">
        <v>519</v>
      </c>
      <c r="AU103" s="17" t="s">
        <v>84</v>
      </c>
    </row>
    <row r="104" spans="1:65" s="2" customFormat="1" ht="24.2" customHeight="1">
      <c r="A104" s="34"/>
      <c r="B104" s="35"/>
      <c r="C104" s="145" t="s">
        <v>140</v>
      </c>
      <c r="D104" s="145" t="s">
        <v>135</v>
      </c>
      <c r="E104" s="146" t="s">
        <v>529</v>
      </c>
      <c r="F104" s="147" t="s">
        <v>530</v>
      </c>
      <c r="G104" s="148" t="s">
        <v>138</v>
      </c>
      <c r="H104" s="149">
        <v>14</v>
      </c>
      <c r="I104" s="150"/>
      <c r="J104" s="151">
        <f>ROUND(I104*H104,2)</f>
        <v>0</v>
      </c>
      <c r="K104" s="147" t="s">
        <v>518</v>
      </c>
      <c r="L104" s="39"/>
      <c r="M104" s="152" t="s">
        <v>28</v>
      </c>
      <c r="N104" s="153" t="s">
        <v>45</v>
      </c>
      <c r="O104" s="64"/>
      <c r="P104" s="154">
        <f>O104*H104</f>
        <v>0</v>
      </c>
      <c r="Q104" s="154">
        <v>0</v>
      </c>
      <c r="R104" s="154">
        <f>Q104*H104</f>
        <v>0</v>
      </c>
      <c r="S104" s="154">
        <v>0</v>
      </c>
      <c r="T104" s="155">
        <f>S104*H104</f>
        <v>0</v>
      </c>
      <c r="U104" s="34"/>
      <c r="V104" s="34"/>
      <c r="W104" s="34"/>
      <c r="X104" s="34"/>
      <c r="Y104" s="34"/>
      <c r="Z104" s="34"/>
      <c r="AA104" s="34"/>
      <c r="AB104" s="34"/>
      <c r="AC104" s="34"/>
      <c r="AD104" s="34"/>
      <c r="AE104" s="34"/>
      <c r="AR104" s="156" t="s">
        <v>140</v>
      </c>
      <c r="AT104" s="156" t="s">
        <v>135</v>
      </c>
      <c r="AU104" s="156" t="s">
        <v>84</v>
      </c>
      <c r="AY104" s="17" t="s">
        <v>141</v>
      </c>
      <c r="BE104" s="157">
        <f>IF(N104="základní",J104,0)</f>
        <v>0</v>
      </c>
      <c r="BF104" s="157">
        <f>IF(N104="snížená",J104,0)</f>
        <v>0</v>
      </c>
      <c r="BG104" s="157">
        <f>IF(N104="zákl. přenesená",J104,0)</f>
        <v>0</v>
      </c>
      <c r="BH104" s="157">
        <f>IF(N104="sníž. přenesená",J104,0)</f>
        <v>0</v>
      </c>
      <c r="BI104" s="157">
        <f>IF(N104="nulová",J104,0)</f>
        <v>0</v>
      </c>
      <c r="BJ104" s="17" t="s">
        <v>82</v>
      </c>
      <c r="BK104" s="157">
        <f>ROUND(I104*H104,2)</f>
        <v>0</v>
      </c>
      <c r="BL104" s="17" t="s">
        <v>140</v>
      </c>
      <c r="BM104" s="156" t="s">
        <v>149</v>
      </c>
    </row>
    <row r="105" spans="1:65" s="2" customFormat="1" ht="11.25">
      <c r="A105" s="34"/>
      <c r="B105" s="35"/>
      <c r="C105" s="36"/>
      <c r="D105" s="239" t="s">
        <v>519</v>
      </c>
      <c r="E105" s="36"/>
      <c r="F105" s="240" t="s">
        <v>531</v>
      </c>
      <c r="G105" s="36"/>
      <c r="H105" s="36"/>
      <c r="I105" s="233"/>
      <c r="J105" s="36"/>
      <c r="K105" s="36"/>
      <c r="L105" s="39"/>
      <c r="M105" s="234"/>
      <c r="N105" s="235"/>
      <c r="O105" s="64"/>
      <c r="P105" s="64"/>
      <c r="Q105" s="64"/>
      <c r="R105" s="64"/>
      <c r="S105" s="64"/>
      <c r="T105" s="65"/>
      <c r="U105" s="34"/>
      <c r="V105" s="34"/>
      <c r="W105" s="34"/>
      <c r="X105" s="34"/>
      <c r="Y105" s="34"/>
      <c r="Z105" s="34"/>
      <c r="AA105" s="34"/>
      <c r="AB105" s="34"/>
      <c r="AC105" s="34"/>
      <c r="AD105" s="34"/>
      <c r="AE105" s="34"/>
      <c r="AT105" s="17" t="s">
        <v>519</v>
      </c>
      <c r="AU105" s="17" t="s">
        <v>84</v>
      </c>
    </row>
    <row r="106" spans="1:65" s="2" customFormat="1" ht="44.25" customHeight="1">
      <c r="A106" s="34"/>
      <c r="B106" s="35"/>
      <c r="C106" s="145" t="s">
        <v>161</v>
      </c>
      <c r="D106" s="145" t="s">
        <v>135</v>
      </c>
      <c r="E106" s="146" t="s">
        <v>532</v>
      </c>
      <c r="F106" s="147" t="s">
        <v>533</v>
      </c>
      <c r="G106" s="148" t="s">
        <v>208</v>
      </c>
      <c r="H106" s="149">
        <v>90</v>
      </c>
      <c r="I106" s="150"/>
      <c r="J106" s="151">
        <f>ROUND(I106*H106,2)</f>
        <v>0</v>
      </c>
      <c r="K106" s="147" t="s">
        <v>518</v>
      </c>
      <c r="L106" s="39"/>
      <c r="M106" s="152" t="s">
        <v>28</v>
      </c>
      <c r="N106" s="153" t="s">
        <v>45</v>
      </c>
      <c r="O106" s="64"/>
      <c r="P106" s="154">
        <f>O106*H106</f>
        <v>0</v>
      </c>
      <c r="Q106" s="154">
        <v>0</v>
      </c>
      <c r="R106" s="154">
        <f>Q106*H106</f>
        <v>0</v>
      </c>
      <c r="S106" s="154">
        <v>0.35499999999999998</v>
      </c>
      <c r="T106" s="155">
        <f>S106*H106</f>
        <v>31.95</v>
      </c>
      <c r="U106" s="34"/>
      <c r="V106" s="34"/>
      <c r="W106" s="34"/>
      <c r="X106" s="34"/>
      <c r="Y106" s="34"/>
      <c r="Z106" s="34"/>
      <c r="AA106" s="34"/>
      <c r="AB106" s="34"/>
      <c r="AC106" s="34"/>
      <c r="AD106" s="34"/>
      <c r="AE106" s="34"/>
      <c r="AR106" s="156" t="s">
        <v>140</v>
      </c>
      <c r="AT106" s="156" t="s">
        <v>135</v>
      </c>
      <c r="AU106" s="156" t="s">
        <v>84</v>
      </c>
      <c r="AY106" s="17" t="s">
        <v>141</v>
      </c>
      <c r="BE106" s="157">
        <f>IF(N106="základní",J106,0)</f>
        <v>0</v>
      </c>
      <c r="BF106" s="157">
        <f>IF(N106="snížená",J106,0)</f>
        <v>0</v>
      </c>
      <c r="BG106" s="157">
        <f>IF(N106="zákl. přenesená",J106,0)</f>
        <v>0</v>
      </c>
      <c r="BH106" s="157">
        <f>IF(N106="sníž. přenesená",J106,0)</f>
        <v>0</v>
      </c>
      <c r="BI106" s="157">
        <f>IF(N106="nulová",J106,0)</f>
        <v>0</v>
      </c>
      <c r="BJ106" s="17" t="s">
        <v>82</v>
      </c>
      <c r="BK106" s="157">
        <f>ROUND(I106*H106,2)</f>
        <v>0</v>
      </c>
      <c r="BL106" s="17" t="s">
        <v>140</v>
      </c>
      <c r="BM106" s="156" t="s">
        <v>164</v>
      </c>
    </row>
    <row r="107" spans="1:65" s="2" customFormat="1" ht="11.25">
      <c r="A107" s="34"/>
      <c r="B107" s="35"/>
      <c r="C107" s="36"/>
      <c r="D107" s="239" t="s">
        <v>519</v>
      </c>
      <c r="E107" s="36"/>
      <c r="F107" s="240" t="s">
        <v>534</v>
      </c>
      <c r="G107" s="36"/>
      <c r="H107" s="36"/>
      <c r="I107" s="233"/>
      <c r="J107" s="36"/>
      <c r="K107" s="36"/>
      <c r="L107" s="39"/>
      <c r="M107" s="234"/>
      <c r="N107" s="235"/>
      <c r="O107" s="64"/>
      <c r="P107" s="64"/>
      <c r="Q107" s="64"/>
      <c r="R107" s="64"/>
      <c r="S107" s="64"/>
      <c r="T107" s="65"/>
      <c r="U107" s="34"/>
      <c r="V107" s="34"/>
      <c r="W107" s="34"/>
      <c r="X107" s="34"/>
      <c r="Y107" s="34"/>
      <c r="Z107" s="34"/>
      <c r="AA107" s="34"/>
      <c r="AB107" s="34"/>
      <c r="AC107" s="34"/>
      <c r="AD107" s="34"/>
      <c r="AE107" s="34"/>
      <c r="AT107" s="17" t="s">
        <v>519</v>
      </c>
      <c r="AU107" s="17" t="s">
        <v>84</v>
      </c>
    </row>
    <row r="108" spans="1:65" s="2" customFormat="1" ht="44.25" customHeight="1">
      <c r="A108" s="34"/>
      <c r="B108" s="35"/>
      <c r="C108" s="145" t="s">
        <v>155</v>
      </c>
      <c r="D108" s="145" t="s">
        <v>135</v>
      </c>
      <c r="E108" s="146" t="s">
        <v>535</v>
      </c>
      <c r="F108" s="147" t="s">
        <v>536</v>
      </c>
      <c r="G108" s="148" t="s">
        <v>202</v>
      </c>
      <c r="H108" s="149">
        <v>120</v>
      </c>
      <c r="I108" s="150"/>
      <c r="J108" s="151">
        <f>ROUND(I108*H108,2)</f>
        <v>0</v>
      </c>
      <c r="K108" s="147" t="s">
        <v>518</v>
      </c>
      <c r="L108" s="39"/>
      <c r="M108" s="152" t="s">
        <v>28</v>
      </c>
      <c r="N108" s="153" t="s">
        <v>45</v>
      </c>
      <c r="O108" s="64"/>
      <c r="P108" s="154">
        <f>O108*H108</f>
        <v>0</v>
      </c>
      <c r="Q108" s="154">
        <v>0</v>
      </c>
      <c r="R108" s="154">
        <f>Q108*H108</f>
        <v>0</v>
      </c>
      <c r="S108" s="154">
        <v>1.9</v>
      </c>
      <c r="T108" s="155">
        <f>S108*H108</f>
        <v>228</v>
      </c>
      <c r="U108" s="34"/>
      <c r="V108" s="34"/>
      <c r="W108" s="34"/>
      <c r="X108" s="34"/>
      <c r="Y108" s="34"/>
      <c r="Z108" s="34"/>
      <c r="AA108" s="34"/>
      <c r="AB108" s="34"/>
      <c r="AC108" s="34"/>
      <c r="AD108" s="34"/>
      <c r="AE108" s="34"/>
      <c r="AR108" s="156" t="s">
        <v>140</v>
      </c>
      <c r="AT108" s="156" t="s">
        <v>135</v>
      </c>
      <c r="AU108" s="156" t="s">
        <v>84</v>
      </c>
      <c r="AY108" s="17" t="s">
        <v>141</v>
      </c>
      <c r="BE108" s="157">
        <f>IF(N108="základní",J108,0)</f>
        <v>0</v>
      </c>
      <c r="BF108" s="157">
        <f>IF(N108="snížená",J108,0)</f>
        <v>0</v>
      </c>
      <c r="BG108" s="157">
        <f>IF(N108="zákl. přenesená",J108,0)</f>
        <v>0</v>
      </c>
      <c r="BH108" s="157">
        <f>IF(N108="sníž. přenesená",J108,0)</f>
        <v>0</v>
      </c>
      <c r="BI108" s="157">
        <f>IF(N108="nulová",J108,0)</f>
        <v>0</v>
      </c>
      <c r="BJ108" s="17" t="s">
        <v>82</v>
      </c>
      <c r="BK108" s="157">
        <f>ROUND(I108*H108,2)</f>
        <v>0</v>
      </c>
      <c r="BL108" s="17" t="s">
        <v>140</v>
      </c>
      <c r="BM108" s="156" t="s">
        <v>193</v>
      </c>
    </row>
    <row r="109" spans="1:65" s="2" customFormat="1" ht="11.25">
      <c r="A109" s="34"/>
      <c r="B109" s="35"/>
      <c r="C109" s="36"/>
      <c r="D109" s="239" t="s">
        <v>519</v>
      </c>
      <c r="E109" s="36"/>
      <c r="F109" s="240" t="s">
        <v>537</v>
      </c>
      <c r="G109" s="36"/>
      <c r="H109" s="36"/>
      <c r="I109" s="233"/>
      <c r="J109" s="36"/>
      <c r="K109" s="36"/>
      <c r="L109" s="39"/>
      <c r="M109" s="234"/>
      <c r="N109" s="235"/>
      <c r="O109" s="64"/>
      <c r="P109" s="64"/>
      <c r="Q109" s="64"/>
      <c r="R109" s="64"/>
      <c r="S109" s="64"/>
      <c r="T109" s="65"/>
      <c r="U109" s="34"/>
      <c r="V109" s="34"/>
      <c r="W109" s="34"/>
      <c r="X109" s="34"/>
      <c r="Y109" s="34"/>
      <c r="Z109" s="34"/>
      <c r="AA109" s="34"/>
      <c r="AB109" s="34"/>
      <c r="AC109" s="34"/>
      <c r="AD109" s="34"/>
      <c r="AE109" s="34"/>
      <c r="AT109" s="17" t="s">
        <v>519</v>
      </c>
      <c r="AU109" s="17" t="s">
        <v>84</v>
      </c>
    </row>
    <row r="110" spans="1:65" s="2" customFormat="1" ht="33" customHeight="1">
      <c r="A110" s="34"/>
      <c r="B110" s="35"/>
      <c r="C110" s="145" t="s">
        <v>170</v>
      </c>
      <c r="D110" s="145" t="s">
        <v>135</v>
      </c>
      <c r="E110" s="146" t="s">
        <v>538</v>
      </c>
      <c r="F110" s="147" t="s">
        <v>539</v>
      </c>
      <c r="G110" s="148" t="s">
        <v>208</v>
      </c>
      <c r="H110" s="149">
        <v>400</v>
      </c>
      <c r="I110" s="150"/>
      <c r="J110" s="151">
        <f>ROUND(I110*H110,2)</f>
        <v>0</v>
      </c>
      <c r="K110" s="147" t="s">
        <v>518</v>
      </c>
      <c r="L110" s="39"/>
      <c r="M110" s="152" t="s">
        <v>28</v>
      </c>
      <c r="N110" s="153" t="s">
        <v>45</v>
      </c>
      <c r="O110" s="64"/>
      <c r="P110" s="154">
        <f>O110*H110</f>
        <v>0</v>
      </c>
      <c r="Q110" s="154">
        <v>0</v>
      </c>
      <c r="R110" s="154">
        <f>Q110*H110</f>
        <v>0</v>
      </c>
      <c r="S110" s="154">
        <v>8.0000000000000004E-4</v>
      </c>
      <c r="T110" s="155">
        <f>S110*H110</f>
        <v>0.32</v>
      </c>
      <c r="U110" s="34"/>
      <c r="V110" s="34"/>
      <c r="W110" s="34"/>
      <c r="X110" s="34"/>
      <c r="Y110" s="34"/>
      <c r="Z110" s="34"/>
      <c r="AA110" s="34"/>
      <c r="AB110" s="34"/>
      <c r="AC110" s="34"/>
      <c r="AD110" s="34"/>
      <c r="AE110" s="34"/>
      <c r="AR110" s="156" t="s">
        <v>140</v>
      </c>
      <c r="AT110" s="156" t="s">
        <v>135</v>
      </c>
      <c r="AU110" s="156" t="s">
        <v>84</v>
      </c>
      <c r="AY110" s="17" t="s">
        <v>141</v>
      </c>
      <c r="BE110" s="157">
        <f>IF(N110="základní",J110,0)</f>
        <v>0</v>
      </c>
      <c r="BF110" s="157">
        <f>IF(N110="snížená",J110,0)</f>
        <v>0</v>
      </c>
      <c r="BG110" s="157">
        <f>IF(N110="zákl. přenesená",J110,0)</f>
        <v>0</v>
      </c>
      <c r="BH110" s="157">
        <f>IF(N110="sníž. přenesená",J110,0)</f>
        <v>0</v>
      </c>
      <c r="BI110" s="157">
        <f>IF(N110="nulová",J110,0)</f>
        <v>0</v>
      </c>
      <c r="BJ110" s="17" t="s">
        <v>82</v>
      </c>
      <c r="BK110" s="157">
        <f>ROUND(I110*H110,2)</f>
        <v>0</v>
      </c>
      <c r="BL110" s="17" t="s">
        <v>140</v>
      </c>
      <c r="BM110" s="156" t="s">
        <v>205</v>
      </c>
    </row>
    <row r="111" spans="1:65" s="2" customFormat="1" ht="11.25">
      <c r="A111" s="34"/>
      <c r="B111" s="35"/>
      <c r="C111" s="36"/>
      <c r="D111" s="239" t="s">
        <v>519</v>
      </c>
      <c r="E111" s="36"/>
      <c r="F111" s="240" t="s">
        <v>540</v>
      </c>
      <c r="G111" s="36"/>
      <c r="H111" s="36"/>
      <c r="I111" s="233"/>
      <c r="J111" s="36"/>
      <c r="K111" s="36"/>
      <c r="L111" s="39"/>
      <c r="M111" s="234"/>
      <c r="N111" s="235"/>
      <c r="O111" s="64"/>
      <c r="P111" s="64"/>
      <c r="Q111" s="64"/>
      <c r="R111" s="64"/>
      <c r="S111" s="64"/>
      <c r="T111" s="65"/>
      <c r="U111" s="34"/>
      <c r="V111" s="34"/>
      <c r="W111" s="34"/>
      <c r="X111" s="34"/>
      <c r="Y111" s="34"/>
      <c r="Z111" s="34"/>
      <c r="AA111" s="34"/>
      <c r="AB111" s="34"/>
      <c r="AC111" s="34"/>
      <c r="AD111" s="34"/>
      <c r="AE111" s="34"/>
      <c r="AT111" s="17" t="s">
        <v>519</v>
      </c>
      <c r="AU111" s="17" t="s">
        <v>84</v>
      </c>
    </row>
    <row r="112" spans="1:65" s="2" customFormat="1" ht="100.5" customHeight="1">
      <c r="A112" s="34"/>
      <c r="B112" s="35"/>
      <c r="C112" s="145" t="s">
        <v>149</v>
      </c>
      <c r="D112" s="145" t="s">
        <v>135</v>
      </c>
      <c r="E112" s="146" t="s">
        <v>541</v>
      </c>
      <c r="F112" s="147" t="s">
        <v>542</v>
      </c>
      <c r="G112" s="148" t="s">
        <v>159</v>
      </c>
      <c r="H112" s="149">
        <v>15</v>
      </c>
      <c r="I112" s="150"/>
      <c r="J112" s="151">
        <f>ROUND(I112*H112,2)</f>
        <v>0</v>
      </c>
      <c r="K112" s="147" t="s">
        <v>518</v>
      </c>
      <c r="L112" s="39"/>
      <c r="M112" s="152" t="s">
        <v>28</v>
      </c>
      <c r="N112" s="153" t="s">
        <v>45</v>
      </c>
      <c r="O112" s="64"/>
      <c r="P112" s="154">
        <f>O112*H112</f>
        <v>0</v>
      </c>
      <c r="Q112" s="154">
        <v>6.0526700000000003E-2</v>
      </c>
      <c r="R112" s="154">
        <f>Q112*H112</f>
        <v>0.9079005</v>
      </c>
      <c r="S112" s="154">
        <v>0</v>
      </c>
      <c r="T112" s="155">
        <f>S112*H112</f>
        <v>0</v>
      </c>
      <c r="U112" s="34"/>
      <c r="V112" s="34"/>
      <c r="W112" s="34"/>
      <c r="X112" s="34"/>
      <c r="Y112" s="34"/>
      <c r="Z112" s="34"/>
      <c r="AA112" s="34"/>
      <c r="AB112" s="34"/>
      <c r="AC112" s="34"/>
      <c r="AD112" s="34"/>
      <c r="AE112" s="34"/>
      <c r="AR112" s="156" t="s">
        <v>140</v>
      </c>
      <c r="AT112" s="156" t="s">
        <v>135</v>
      </c>
      <c r="AU112" s="156" t="s">
        <v>84</v>
      </c>
      <c r="AY112" s="17" t="s">
        <v>141</v>
      </c>
      <c r="BE112" s="157">
        <f>IF(N112="základní",J112,0)</f>
        <v>0</v>
      </c>
      <c r="BF112" s="157">
        <f>IF(N112="snížená",J112,0)</f>
        <v>0</v>
      </c>
      <c r="BG112" s="157">
        <f>IF(N112="zákl. přenesená",J112,0)</f>
        <v>0</v>
      </c>
      <c r="BH112" s="157">
        <f>IF(N112="sníž. přenesená",J112,0)</f>
        <v>0</v>
      </c>
      <c r="BI112" s="157">
        <f>IF(N112="nulová",J112,0)</f>
        <v>0</v>
      </c>
      <c r="BJ112" s="17" t="s">
        <v>82</v>
      </c>
      <c r="BK112" s="157">
        <f>ROUND(I112*H112,2)</f>
        <v>0</v>
      </c>
      <c r="BL112" s="17" t="s">
        <v>140</v>
      </c>
      <c r="BM112" s="156" t="s">
        <v>173</v>
      </c>
    </row>
    <row r="113" spans="1:65" s="2" customFormat="1" ht="11.25">
      <c r="A113" s="34"/>
      <c r="B113" s="35"/>
      <c r="C113" s="36"/>
      <c r="D113" s="239" t="s">
        <v>519</v>
      </c>
      <c r="E113" s="36"/>
      <c r="F113" s="240" t="s">
        <v>543</v>
      </c>
      <c r="G113" s="36"/>
      <c r="H113" s="36"/>
      <c r="I113" s="233"/>
      <c r="J113" s="36"/>
      <c r="K113" s="36"/>
      <c r="L113" s="39"/>
      <c r="M113" s="234"/>
      <c r="N113" s="235"/>
      <c r="O113" s="64"/>
      <c r="P113" s="64"/>
      <c r="Q113" s="64"/>
      <c r="R113" s="64"/>
      <c r="S113" s="64"/>
      <c r="T113" s="65"/>
      <c r="U113" s="34"/>
      <c r="V113" s="34"/>
      <c r="W113" s="34"/>
      <c r="X113" s="34"/>
      <c r="Y113" s="34"/>
      <c r="Z113" s="34"/>
      <c r="AA113" s="34"/>
      <c r="AB113" s="34"/>
      <c r="AC113" s="34"/>
      <c r="AD113" s="34"/>
      <c r="AE113" s="34"/>
      <c r="AT113" s="17" t="s">
        <v>519</v>
      </c>
      <c r="AU113" s="17" t="s">
        <v>84</v>
      </c>
    </row>
    <row r="114" spans="1:65" s="11" customFormat="1" ht="11.25">
      <c r="B114" s="169"/>
      <c r="C114" s="170"/>
      <c r="D114" s="160" t="s">
        <v>142</v>
      </c>
      <c r="E114" s="171" t="s">
        <v>28</v>
      </c>
      <c r="F114" s="172" t="s">
        <v>544</v>
      </c>
      <c r="G114" s="170"/>
      <c r="H114" s="173">
        <v>15</v>
      </c>
      <c r="I114" s="174"/>
      <c r="J114" s="170"/>
      <c r="K114" s="170"/>
      <c r="L114" s="175"/>
      <c r="M114" s="176"/>
      <c r="N114" s="177"/>
      <c r="O114" s="177"/>
      <c r="P114" s="177"/>
      <c r="Q114" s="177"/>
      <c r="R114" s="177"/>
      <c r="S114" s="177"/>
      <c r="T114" s="178"/>
      <c r="AT114" s="179" t="s">
        <v>142</v>
      </c>
      <c r="AU114" s="179" t="s">
        <v>84</v>
      </c>
      <c r="AV114" s="11" t="s">
        <v>84</v>
      </c>
      <c r="AW114" s="11" t="s">
        <v>35</v>
      </c>
      <c r="AX114" s="11" t="s">
        <v>74</v>
      </c>
      <c r="AY114" s="179" t="s">
        <v>141</v>
      </c>
    </row>
    <row r="115" spans="1:65" s="12" customFormat="1" ht="11.25">
      <c r="B115" s="180"/>
      <c r="C115" s="181"/>
      <c r="D115" s="160" t="s">
        <v>142</v>
      </c>
      <c r="E115" s="182" t="s">
        <v>28</v>
      </c>
      <c r="F115" s="183" t="s">
        <v>145</v>
      </c>
      <c r="G115" s="181"/>
      <c r="H115" s="184">
        <v>15</v>
      </c>
      <c r="I115" s="185"/>
      <c r="J115" s="181"/>
      <c r="K115" s="181"/>
      <c r="L115" s="186"/>
      <c r="M115" s="187"/>
      <c r="N115" s="188"/>
      <c r="O115" s="188"/>
      <c r="P115" s="188"/>
      <c r="Q115" s="188"/>
      <c r="R115" s="188"/>
      <c r="S115" s="188"/>
      <c r="T115" s="189"/>
      <c r="AT115" s="190" t="s">
        <v>142</v>
      </c>
      <c r="AU115" s="190" t="s">
        <v>84</v>
      </c>
      <c r="AV115" s="12" t="s">
        <v>140</v>
      </c>
      <c r="AW115" s="12" t="s">
        <v>35</v>
      </c>
      <c r="AX115" s="12" t="s">
        <v>82</v>
      </c>
      <c r="AY115" s="190" t="s">
        <v>141</v>
      </c>
    </row>
    <row r="116" spans="1:65" s="2" customFormat="1" ht="37.9" customHeight="1">
      <c r="A116" s="34"/>
      <c r="B116" s="35"/>
      <c r="C116" s="145" t="s">
        <v>178</v>
      </c>
      <c r="D116" s="145" t="s">
        <v>135</v>
      </c>
      <c r="E116" s="146" t="s">
        <v>545</v>
      </c>
      <c r="F116" s="147" t="s">
        <v>546</v>
      </c>
      <c r="G116" s="148" t="s">
        <v>202</v>
      </c>
      <c r="H116" s="149">
        <v>3</v>
      </c>
      <c r="I116" s="150"/>
      <c r="J116" s="151">
        <f>ROUND(I116*H116,2)</f>
        <v>0</v>
      </c>
      <c r="K116" s="147" t="s">
        <v>518</v>
      </c>
      <c r="L116" s="39"/>
      <c r="M116" s="152" t="s">
        <v>28</v>
      </c>
      <c r="N116" s="153" t="s">
        <v>45</v>
      </c>
      <c r="O116" s="64"/>
      <c r="P116" s="154">
        <f>O116*H116</f>
        <v>0</v>
      </c>
      <c r="Q116" s="154">
        <v>0</v>
      </c>
      <c r="R116" s="154">
        <f>Q116*H116</f>
        <v>0</v>
      </c>
      <c r="S116" s="154">
        <v>0</v>
      </c>
      <c r="T116" s="155">
        <f>S116*H116</f>
        <v>0</v>
      </c>
      <c r="U116" s="34"/>
      <c r="V116" s="34"/>
      <c r="W116" s="34"/>
      <c r="X116" s="34"/>
      <c r="Y116" s="34"/>
      <c r="Z116" s="34"/>
      <c r="AA116" s="34"/>
      <c r="AB116" s="34"/>
      <c r="AC116" s="34"/>
      <c r="AD116" s="34"/>
      <c r="AE116" s="34"/>
      <c r="AR116" s="156" t="s">
        <v>140</v>
      </c>
      <c r="AT116" s="156" t="s">
        <v>135</v>
      </c>
      <c r="AU116" s="156" t="s">
        <v>84</v>
      </c>
      <c r="AY116" s="17" t="s">
        <v>141</v>
      </c>
      <c r="BE116" s="157">
        <f>IF(N116="základní",J116,0)</f>
        <v>0</v>
      </c>
      <c r="BF116" s="157">
        <f>IF(N116="snížená",J116,0)</f>
        <v>0</v>
      </c>
      <c r="BG116" s="157">
        <f>IF(N116="zákl. přenesená",J116,0)</f>
        <v>0</v>
      </c>
      <c r="BH116" s="157">
        <f>IF(N116="sníž. přenesená",J116,0)</f>
        <v>0</v>
      </c>
      <c r="BI116" s="157">
        <f>IF(N116="nulová",J116,0)</f>
        <v>0</v>
      </c>
      <c r="BJ116" s="17" t="s">
        <v>82</v>
      </c>
      <c r="BK116" s="157">
        <f>ROUND(I116*H116,2)</f>
        <v>0</v>
      </c>
      <c r="BL116" s="17" t="s">
        <v>140</v>
      </c>
      <c r="BM116" s="156" t="s">
        <v>182</v>
      </c>
    </row>
    <row r="117" spans="1:65" s="2" customFormat="1" ht="11.25">
      <c r="A117" s="34"/>
      <c r="B117" s="35"/>
      <c r="C117" s="36"/>
      <c r="D117" s="239" t="s">
        <v>519</v>
      </c>
      <c r="E117" s="36"/>
      <c r="F117" s="240" t="s">
        <v>547</v>
      </c>
      <c r="G117" s="36"/>
      <c r="H117" s="36"/>
      <c r="I117" s="233"/>
      <c r="J117" s="36"/>
      <c r="K117" s="36"/>
      <c r="L117" s="39"/>
      <c r="M117" s="234"/>
      <c r="N117" s="235"/>
      <c r="O117" s="64"/>
      <c r="P117" s="64"/>
      <c r="Q117" s="64"/>
      <c r="R117" s="64"/>
      <c r="S117" s="64"/>
      <c r="T117" s="65"/>
      <c r="U117" s="34"/>
      <c r="V117" s="34"/>
      <c r="W117" s="34"/>
      <c r="X117" s="34"/>
      <c r="Y117" s="34"/>
      <c r="Z117" s="34"/>
      <c r="AA117" s="34"/>
      <c r="AB117" s="34"/>
      <c r="AC117" s="34"/>
      <c r="AD117" s="34"/>
      <c r="AE117" s="34"/>
      <c r="AT117" s="17" t="s">
        <v>519</v>
      </c>
      <c r="AU117" s="17" t="s">
        <v>84</v>
      </c>
    </row>
    <row r="118" spans="1:65" s="11" customFormat="1" ht="11.25">
      <c r="B118" s="169"/>
      <c r="C118" s="170"/>
      <c r="D118" s="160" t="s">
        <v>142</v>
      </c>
      <c r="E118" s="171" t="s">
        <v>28</v>
      </c>
      <c r="F118" s="172" t="s">
        <v>548</v>
      </c>
      <c r="G118" s="170"/>
      <c r="H118" s="173">
        <v>3</v>
      </c>
      <c r="I118" s="174"/>
      <c r="J118" s="170"/>
      <c r="K118" s="170"/>
      <c r="L118" s="175"/>
      <c r="M118" s="176"/>
      <c r="N118" s="177"/>
      <c r="O118" s="177"/>
      <c r="P118" s="177"/>
      <c r="Q118" s="177"/>
      <c r="R118" s="177"/>
      <c r="S118" s="177"/>
      <c r="T118" s="178"/>
      <c r="AT118" s="179" t="s">
        <v>142</v>
      </c>
      <c r="AU118" s="179" t="s">
        <v>84</v>
      </c>
      <c r="AV118" s="11" t="s">
        <v>84</v>
      </c>
      <c r="AW118" s="11" t="s">
        <v>35</v>
      </c>
      <c r="AX118" s="11" t="s">
        <v>74</v>
      </c>
      <c r="AY118" s="179" t="s">
        <v>141</v>
      </c>
    </row>
    <row r="119" spans="1:65" s="12" customFormat="1" ht="11.25">
      <c r="B119" s="180"/>
      <c r="C119" s="181"/>
      <c r="D119" s="160" t="s">
        <v>142</v>
      </c>
      <c r="E119" s="182" t="s">
        <v>28</v>
      </c>
      <c r="F119" s="183" t="s">
        <v>145</v>
      </c>
      <c r="G119" s="181"/>
      <c r="H119" s="184">
        <v>3</v>
      </c>
      <c r="I119" s="185"/>
      <c r="J119" s="181"/>
      <c r="K119" s="181"/>
      <c r="L119" s="186"/>
      <c r="M119" s="187"/>
      <c r="N119" s="188"/>
      <c r="O119" s="188"/>
      <c r="P119" s="188"/>
      <c r="Q119" s="188"/>
      <c r="R119" s="188"/>
      <c r="S119" s="188"/>
      <c r="T119" s="189"/>
      <c r="AT119" s="190" t="s">
        <v>142</v>
      </c>
      <c r="AU119" s="190" t="s">
        <v>84</v>
      </c>
      <c r="AV119" s="12" t="s">
        <v>140</v>
      </c>
      <c r="AW119" s="12" t="s">
        <v>35</v>
      </c>
      <c r="AX119" s="12" t="s">
        <v>82</v>
      </c>
      <c r="AY119" s="190" t="s">
        <v>141</v>
      </c>
    </row>
    <row r="120" spans="1:65" s="2" customFormat="1" ht="49.15" customHeight="1">
      <c r="A120" s="34"/>
      <c r="B120" s="35"/>
      <c r="C120" s="145" t="s">
        <v>164</v>
      </c>
      <c r="D120" s="145" t="s">
        <v>135</v>
      </c>
      <c r="E120" s="146" t="s">
        <v>549</v>
      </c>
      <c r="F120" s="147" t="s">
        <v>550</v>
      </c>
      <c r="G120" s="148" t="s">
        <v>202</v>
      </c>
      <c r="H120" s="149">
        <v>3</v>
      </c>
      <c r="I120" s="150"/>
      <c r="J120" s="151">
        <f>ROUND(I120*H120,2)</f>
        <v>0</v>
      </c>
      <c r="K120" s="147" t="s">
        <v>518</v>
      </c>
      <c r="L120" s="39"/>
      <c r="M120" s="152" t="s">
        <v>28</v>
      </c>
      <c r="N120" s="153" t="s">
        <v>45</v>
      </c>
      <c r="O120" s="64"/>
      <c r="P120" s="154">
        <f>O120*H120</f>
        <v>0</v>
      </c>
      <c r="Q120" s="154">
        <v>0</v>
      </c>
      <c r="R120" s="154">
        <f>Q120*H120</f>
        <v>0</v>
      </c>
      <c r="S120" s="154">
        <v>0</v>
      </c>
      <c r="T120" s="155">
        <f>S120*H120</f>
        <v>0</v>
      </c>
      <c r="U120" s="34"/>
      <c r="V120" s="34"/>
      <c r="W120" s="34"/>
      <c r="X120" s="34"/>
      <c r="Y120" s="34"/>
      <c r="Z120" s="34"/>
      <c r="AA120" s="34"/>
      <c r="AB120" s="34"/>
      <c r="AC120" s="34"/>
      <c r="AD120" s="34"/>
      <c r="AE120" s="34"/>
      <c r="AR120" s="156" t="s">
        <v>140</v>
      </c>
      <c r="AT120" s="156" t="s">
        <v>135</v>
      </c>
      <c r="AU120" s="156" t="s">
        <v>84</v>
      </c>
      <c r="AY120" s="17" t="s">
        <v>141</v>
      </c>
      <c r="BE120" s="157">
        <f>IF(N120="základní",J120,0)</f>
        <v>0</v>
      </c>
      <c r="BF120" s="157">
        <f>IF(N120="snížená",J120,0)</f>
        <v>0</v>
      </c>
      <c r="BG120" s="157">
        <f>IF(N120="zákl. přenesená",J120,0)</f>
        <v>0</v>
      </c>
      <c r="BH120" s="157">
        <f>IF(N120="sníž. přenesená",J120,0)</f>
        <v>0</v>
      </c>
      <c r="BI120" s="157">
        <f>IF(N120="nulová",J120,0)</f>
        <v>0</v>
      </c>
      <c r="BJ120" s="17" t="s">
        <v>82</v>
      </c>
      <c r="BK120" s="157">
        <f>ROUND(I120*H120,2)</f>
        <v>0</v>
      </c>
      <c r="BL120" s="17" t="s">
        <v>140</v>
      </c>
      <c r="BM120" s="156" t="s">
        <v>186</v>
      </c>
    </row>
    <row r="121" spans="1:65" s="2" customFormat="1" ht="11.25">
      <c r="A121" s="34"/>
      <c r="B121" s="35"/>
      <c r="C121" s="36"/>
      <c r="D121" s="239" t="s">
        <v>519</v>
      </c>
      <c r="E121" s="36"/>
      <c r="F121" s="240" t="s">
        <v>551</v>
      </c>
      <c r="G121" s="36"/>
      <c r="H121" s="36"/>
      <c r="I121" s="233"/>
      <c r="J121" s="36"/>
      <c r="K121" s="36"/>
      <c r="L121" s="39"/>
      <c r="M121" s="234"/>
      <c r="N121" s="235"/>
      <c r="O121" s="64"/>
      <c r="P121" s="64"/>
      <c r="Q121" s="64"/>
      <c r="R121" s="64"/>
      <c r="S121" s="64"/>
      <c r="T121" s="65"/>
      <c r="U121" s="34"/>
      <c r="V121" s="34"/>
      <c r="W121" s="34"/>
      <c r="X121" s="34"/>
      <c r="Y121" s="34"/>
      <c r="Z121" s="34"/>
      <c r="AA121" s="34"/>
      <c r="AB121" s="34"/>
      <c r="AC121" s="34"/>
      <c r="AD121" s="34"/>
      <c r="AE121" s="34"/>
      <c r="AT121" s="17" t="s">
        <v>519</v>
      </c>
      <c r="AU121" s="17" t="s">
        <v>84</v>
      </c>
    </row>
    <row r="122" spans="1:65" s="2" customFormat="1" ht="62.65" customHeight="1">
      <c r="A122" s="34"/>
      <c r="B122" s="35"/>
      <c r="C122" s="145" t="s">
        <v>188</v>
      </c>
      <c r="D122" s="145" t="s">
        <v>135</v>
      </c>
      <c r="E122" s="146" t="s">
        <v>552</v>
      </c>
      <c r="F122" s="147" t="s">
        <v>553</v>
      </c>
      <c r="G122" s="148" t="s">
        <v>202</v>
      </c>
      <c r="H122" s="149">
        <v>3</v>
      </c>
      <c r="I122" s="150"/>
      <c r="J122" s="151">
        <f>ROUND(I122*H122,2)</f>
        <v>0</v>
      </c>
      <c r="K122" s="147" t="s">
        <v>518</v>
      </c>
      <c r="L122" s="39"/>
      <c r="M122" s="152" t="s">
        <v>28</v>
      </c>
      <c r="N122" s="153" t="s">
        <v>45</v>
      </c>
      <c r="O122" s="64"/>
      <c r="P122" s="154">
        <f>O122*H122</f>
        <v>0</v>
      </c>
      <c r="Q122" s="154">
        <v>0</v>
      </c>
      <c r="R122" s="154">
        <f>Q122*H122</f>
        <v>0</v>
      </c>
      <c r="S122" s="154">
        <v>0</v>
      </c>
      <c r="T122" s="155">
        <f>S122*H122</f>
        <v>0</v>
      </c>
      <c r="U122" s="34"/>
      <c r="V122" s="34"/>
      <c r="W122" s="34"/>
      <c r="X122" s="34"/>
      <c r="Y122" s="34"/>
      <c r="Z122" s="34"/>
      <c r="AA122" s="34"/>
      <c r="AB122" s="34"/>
      <c r="AC122" s="34"/>
      <c r="AD122" s="34"/>
      <c r="AE122" s="34"/>
      <c r="AR122" s="156" t="s">
        <v>140</v>
      </c>
      <c r="AT122" s="156" t="s">
        <v>135</v>
      </c>
      <c r="AU122" s="156" t="s">
        <v>84</v>
      </c>
      <c r="AY122" s="17" t="s">
        <v>141</v>
      </c>
      <c r="BE122" s="157">
        <f>IF(N122="základní",J122,0)</f>
        <v>0</v>
      </c>
      <c r="BF122" s="157">
        <f>IF(N122="snížená",J122,0)</f>
        <v>0</v>
      </c>
      <c r="BG122" s="157">
        <f>IF(N122="zákl. přenesená",J122,0)</f>
        <v>0</v>
      </c>
      <c r="BH122" s="157">
        <f>IF(N122="sníž. přenesená",J122,0)</f>
        <v>0</v>
      </c>
      <c r="BI122" s="157">
        <f>IF(N122="nulová",J122,0)</f>
        <v>0</v>
      </c>
      <c r="BJ122" s="17" t="s">
        <v>82</v>
      </c>
      <c r="BK122" s="157">
        <f>ROUND(I122*H122,2)</f>
        <v>0</v>
      </c>
      <c r="BL122" s="17" t="s">
        <v>140</v>
      </c>
      <c r="BM122" s="156" t="s">
        <v>191</v>
      </c>
    </row>
    <row r="123" spans="1:65" s="2" customFormat="1" ht="11.25">
      <c r="A123" s="34"/>
      <c r="B123" s="35"/>
      <c r="C123" s="36"/>
      <c r="D123" s="239" t="s">
        <v>519</v>
      </c>
      <c r="E123" s="36"/>
      <c r="F123" s="240" t="s">
        <v>554</v>
      </c>
      <c r="G123" s="36"/>
      <c r="H123" s="36"/>
      <c r="I123" s="233"/>
      <c r="J123" s="36"/>
      <c r="K123" s="36"/>
      <c r="L123" s="39"/>
      <c r="M123" s="234"/>
      <c r="N123" s="235"/>
      <c r="O123" s="64"/>
      <c r="P123" s="64"/>
      <c r="Q123" s="64"/>
      <c r="R123" s="64"/>
      <c r="S123" s="64"/>
      <c r="T123" s="65"/>
      <c r="U123" s="34"/>
      <c r="V123" s="34"/>
      <c r="W123" s="34"/>
      <c r="X123" s="34"/>
      <c r="Y123" s="34"/>
      <c r="Z123" s="34"/>
      <c r="AA123" s="34"/>
      <c r="AB123" s="34"/>
      <c r="AC123" s="34"/>
      <c r="AD123" s="34"/>
      <c r="AE123" s="34"/>
      <c r="AT123" s="17" t="s">
        <v>519</v>
      </c>
      <c r="AU123" s="17" t="s">
        <v>84</v>
      </c>
    </row>
    <row r="124" spans="1:65" s="2" customFormat="1" ht="62.65" customHeight="1">
      <c r="A124" s="34"/>
      <c r="B124" s="35"/>
      <c r="C124" s="145" t="s">
        <v>193</v>
      </c>
      <c r="D124" s="145" t="s">
        <v>135</v>
      </c>
      <c r="E124" s="146" t="s">
        <v>552</v>
      </c>
      <c r="F124" s="147" t="s">
        <v>553</v>
      </c>
      <c r="G124" s="148" t="s">
        <v>202</v>
      </c>
      <c r="H124" s="149">
        <v>120</v>
      </c>
      <c r="I124" s="150"/>
      <c r="J124" s="151">
        <f>ROUND(I124*H124,2)</f>
        <v>0</v>
      </c>
      <c r="K124" s="147" t="s">
        <v>518</v>
      </c>
      <c r="L124" s="39"/>
      <c r="M124" s="152" t="s">
        <v>28</v>
      </c>
      <c r="N124" s="153" t="s">
        <v>45</v>
      </c>
      <c r="O124" s="64"/>
      <c r="P124" s="154">
        <f>O124*H124</f>
        <v>0</v>
      </c>
      <c r="Q124" s="154">
        <v>0</v>
      </c>
      <c r="R124" s="154">
        <f>Q124*H124</f>
        <v>0</v>
      </c>
      <c r="S124" s="154">
        <v>0</v>
      </c>
      <c r="T124" s="155">
        <f>S124*H124</f>
        <v>0</v>
      </c>
      <c r="U124" s="34"/>
      <c r="V124" s="34"/>
      <c r="W124" s="34"/>
      <c r="X124" s="34"/>
      <c r="Y124" s="34"/>
      <c r="Z124" s="34"/>
      <c r="AA124" s="34"/>
      <c r="AB124" s="34"/>
      <c r="AC124" s="34"/>
      <c r="AD124" s="34"/>
      <c r="AE124" s="34"/>
      <c r="AR124" s="156" t="s">
        <v>140</v>
      </c>
      <c r="AT124" s="156" t="s">
        <v>135</v>
      </c>
      <c r="AU124" s="156" t="s">
        <v>84</v>
      </c>
      <c r="AY124" s="17" t="s">
        <v>141</v>
      </c>
      <c r="BE124" s="157">
        <f>IF(N124="základní",J124,0)</f>
        <v>0</v>
      </c>
      <c r="BF124" s="157">
        <f>IF(N124="snížená",J124,0)</f>
        <v>0</v>
      </c>
      <c r="BG124" s="157">
        <f>IF(N124="zákl. přenesená",J124,0)</f>
        <v>0</v>
      </c>
      <c r="BH124" s="157">
        <f>IF(N124="sníž. přenesená",J124,0)</f>
        <v>0</v>
      </c>
      <c r="BI124" s="157">
        <f>IF(N124="nulová",J124,0)</f>
        <v>0</v>
      </c>
      <c r="BJ124" s="17" t="s">
        <v>82</v>
      </c>
      <c r="BK124" s="157">
        <f>ROUND(I124*H124,2)</f>
        <v>0</v>
      </c>
      <c r="BL124" s="17" t="s">
        <v>140</v>
      </c>
      <c r="BM124" s="156" t="s">
        <v>197</v>
      </c>
    </row>
    <row r="125" spans="1:65" s="2" customFormat="1" ht="11.25">
      <c r="A125" s="34"/>
      <c r="B125" s="35"/>
      <c r="C125" s="36"/>
      <c r="D125" s="239" t="s">
        <v>519</v>
      </c>
      <c r="E125" s="36"/>
      <c r="F125" s="240" t="s">
        <v>554</v>
      </c>
      <c r="G125" s="36"/>
      <c r="H125" s="36"/>
      <c r="I125" s="233"/>
      <c r="J125" s="36"/>
      <c r="K125" s="36"/>
      <c r="L125" s="39"/>
      <c r="M125" s="234"/>
      <c r="N125" s="235"/>
      <c r="O125" s="64"/>
      <c r="P125" s="64"/>
      <c r="Q125" s="64"/>
      <c r="R125" s="64"/>
      <c r="S125" s="64"/>
      <c r="T125" s="65"/>
      <c r="U125" s="34"/>
      <c r="V125" s="34"/>
      <c r="W125" s="34"/>
      <c r="X125" s="34"/>
      <c r="Y125" s="34"/>
      <c r="Z125" s="34"/>
      <c r="AA125" s="34"/>
      <c r="AB125" s="34"/>
      <c r="AC125" s="34"/>
      <c r="AD125" s="34"/>
      <c r="AE125" s="34"/>
      <c r="AT125" s="17" t="s">
        <v>519</v>
      </c>
      <c r="AU125" s="17" t="s">
        <v>84</v>
      </c>
    </row>
    <row r="126" spans="1:65" s="2" customFormat="1" ht="66.75" customHeight="1">
      <c r="A126" s="34"/>
      <c r="B126" s="35"/>
      <c r="C126" s="145" t="s">
        <v>199</v>
      </c>
      <c r="D126" s="145" t="s">
        <v>135</v>
      </c>
      <c r="E126" s="146" t="s">
        <v>555</v>
      </c>
      <c r="F126" s="147" t="s">
        <v>556</v>
      </c>
      <c r="G126" s="148" t="s">
        <v>202</v>
      </c>
      <c r="H126" s="149">
        <v>3</v>
      </c>
      <c r="I126" s="150"/>
      <c r="J126" s="151">
        <f>ROUND(I126*H126,2)</f>
        <v>0</v>
      </c>
      <c r="K126" s="147" t="s">
        <v>518</v>
      </c>
      <c r="L126" s="39"/>
      <c r="M126" s="152" t="s">
        <v>28</v>
      </c>
      <c r="N126" s="153" t="s">
        <v>45</v>
      </c>
      <c r="O126" s="64"/>
      <c r="P126" s="154">
        <f>O126*H126</f>
        <v>0</v>
      </c>
      <c r="Q126" s="154">
        <v>0</v>
      </c>
      <c r="R126" s="154">
        <f>Q126*H126</f>
        <v>0</v>
      </c>
      <c r="S126" s="154">
        <v>0</v>
      </c>
      <c r="T126" s="155">
        <f>S126*H126</f>
        <v>0</v>
      </c>
      <c r="U126" s="34"/>
      <c r="V126" s="34"/>
      <c r="W126" s="34"/>
      <c r="X126" s="34"/>
      <c r="Y126" s="34"/>
      <c r="Z126" s="34"/>
      <c r="AA126" s="34"/>
      <c r="AB126" s="34"/>
      <c r="AC126" s="34"/>
      <c r="AD126" s="34"/>
      <c r="AE126" s="34"/>
      <c r="AR126" s="156" t="s">
        <v>140</v>
      </c>
      <c r="AT126" s="156" t="s">
        <v>135</v>
      </c>
      <c r="AU126" s="156" t="s">
        <v>84</v>
      </c>
      <c r="AY126" s="17" t="s">
        <v>141</v>
      </c>
      <c r="BE126" s="157">
        <f>IF(N126="základní",J126,0)</f>
        <v>0</v>
      </c>
      <c r="BF126" s="157">
        <f>IF(N126="snížená",J126,0)</f>
        <v>0</v>
      </c>
      <c r="BG126" s="157">
        <f>IF(N126="zákl. přenesená",J126,0)</f>
        <v>0</v>
      </c>
      <c r="BH126" s="157">
        <f>IF(N126="sníž. přenesená",J126,0)</f>
        <v>0</v>
      </c>
      <c r="BI126" s="157">
        <f>IF(N126="nulová",J126,0)</f>
        <v>0</v>
      </c>
      <c r="BJ126" s="17" t="s">
        <v>82</v>
      </c>
      <c r="BK126" s="157">
        <f>ROUND(I126*H126,2)</f>
        <v>0</v>
      </c>
      <c r="BL126" s="17" t="s">
        <v>140</v>
      </c>
      <c r="BM126" s="156" t="s">
        <v>203</v>
      </c>
    </row>
    <row r="127" spans="1:65" s="2" customFormat="1" ht="11.25">
      <c r="A127" s="34"/>
      <c r="B127" s="35"/>
      <c r="C127" s="36"/>
      <c r="D127" s="239" t="s">
        <v>519</v>
      </c>
      <c r="E127" s="36"/>
      <c r="F127" s="240" t="s">
        <v>557</v>
      </c>
      <c r="G127" s="36"/>
      <c r="H127" s="36"/>
      <c r="I127" s="233"/>
      <c r="J127" s="36"/>
      <c r="K127" s="36"/>
      <c r="L127" s="39"/>
      <c r="M127" s="234"/>
      <c r="N127" s="235"/>
      <c r="O127" s="64"/>
      <c r="P127" s="64"/>
      <c r="Q127" s="64"/>
      <c r="R127" s="64"/>
      <c r="S127" s="64"/>
      <c r="T127" s="65"/>
      <c r="U127" s="34"/>
      <c r="V127" s="34"/>
      <c r="W127" s="34"/>
      <c r="X127" s="34"/>
      <c r="Y127" s="34"/>
      <c r="Z127" s="34"/>
      <c r="AA127" s="34"/>
      <c r="AB127" s="34"/>
      <c r="AC127" s="34"/>
      <c r="AD127" s="34"/>
      <c r="AE127" s="34"/>
      <c r="AT127" s="17" t="s">
        <v>519</v>
      </c>
      <c r="AU127" s="17" t="s">
        <v>84</v>
      </c>
    </row>
    <row r="128" spans="1:65" s="2" customFormat="1" ht="66.75" customHeight="1">
      <c r="A128" s="34"/>
      <c r="B128" s="35"/>
      <c r="C128" s="145" t="s">
        <v>205</v>
      </c>
      <c r="D128" s="145" t="s">
        <v>135</v>
      </c>
      <c r="E128" s="146" t="s">
        <v>555</v>
      </c>
      <c r="F128" s="147" t="s">
        <v>556</v>
      </c>
      <c r="G128" s="148" t="s">
        <v>202</v>
      </c>
      <c r="H128" s="149">
        <v>120</v>
      </c>
      <c r="I128" s="150"/>
      <c r="J128" s="151">
        <f>ROUND(I128*H128,2)</f>
        <v>0</v>
      </c>
      <c r="K128" s="147" t="s">
        <v>518</v>
      </c>
      <c r="L128" s="39"/>
      <c r="M128" s="152" t="s">
        <v>28</v>
      </c>
      <c r="N128" s="153" t="s">
        <v>45</v>
      </c>
      <c r="O128" s="64"/>
      <c r="P128" s="154">
        <f>O128*H128</f>
        <v>0</v>
      </c>
      <c r="Q128" s="154">
        <v>0</v>
      </c>
      <c r="R128" s="154">
        <f>Q128*H128</f>
        <v>0</v>
      </c>
      <c r="S128" s="154">
        <v>0</v>
      </c>
      <c r="T128" s="155">
        <f>S128*H128</f>
        <v>0</v>
      </c>
      <c r="U128" s="34"/>
      <c r="V128" s="34"/>
      <c r="W128" s="34"/>
      <c r="X128" s="34"/>
      <c r="Y128" s="34"/>
      <c r="Z128" s="34"/>
      <c r="AA128" s="34"/>
      <c r="AB128" s="34"/>
      <c r="AC128" s="34"/>
      <c r="AD128" s="34"/>
      <c r="AE128" s="34"/>
      <c r="AR128" s="156" t="s">
        <v>140</v>
      </c>
      <c r="AT128" s="156" t="s">
        <v>135</v>
      </c>
      <c r="AU128" s="156" t="s">
        <v>84</v>
      </c>
      <c r="AY128" s="17" t="s">
        <v>141</v>
      </c>
      <c r="BE128" s="157">
        <f>IF(N128="základní",J128,0)</f>
        <v>0</v>
      </c>
      <c r="BF128" s="157">
        <f>IF(N128="snížená",J128,0)</f>
        <v>0</v>
      </c>
      <c r="BG128" s="157">
        <f>IF(N128="zákl. přenesená",J128,0)</f>
        <v>0</v>
      </c>
      <c r="BH128" s="157">
        <f>IF(N128="sníž. přenesená",J128,0)</f>
        <v>0</v>
      </c>
      <c r="BI128" s="157">
        <f>IF(N128="nulová",J128,0)</f>
        <v>0</v>
      </c>
      <c r="BJ128" s="17" t="s">
        <v>82</v>
      </c>
      <c r="BK128" s="157">
        <f>ROUND(I128*H128,2)</f>
        <v>0</v>
      </c>
      <c r="BL128" s="17" t="s">
        <v>140</v>
      </c>
      <c r="BM128" s="156" t="s">
        <v>209</v>
      </c>
    </row>
    <row r="129" spans="1:65" s="2" customFormat="1" ht="11.25">
      <c r="A129" s="34"/>
      <c r="B129" s="35"/>
      <c r="C129" s="36"/>
      <c r="D129" s="239" t="s">
        <v>519</v>
      </c>
      <c r="E129" s="36"/>
      <c r="F129" s="240" t="s">
        <v>557</v>
      </c>
      <c r="G129" s="36"/>
      <c r="H129" s="36"/>
      <c r="I129" s="233"/>
      <c r="J129" s="36"/>
      <c r="K129" s="36"/>
      <c r="L129" s="39"/>
      <c r="M129" s="234"/>
      <c r="N129" s="235"/>
      <c r="O129" s="64"/>
      <c r="P129" s="64"/>
      <c r="Q129" s="64"/>
      <c r="R129" s="64"/>
      <c r="S129" s="64"/>
      <c r="T129" s="65"/>
      <c r="U129" s="34"/>
      <c r="V129" s="34"/>
      <c r="W129" s="34"/>
      <c r="X129" s="34"/>
      <c r="Y129" s="34"/>
      <c r="Z129" s="34"/>
      <c r="AA129" s="34"/>
      <c r="AB129" s="34"/>
      <c r="AC129" s="34"/>
      <c r="AD129" s="34"/>
      <c r="AE129" s="34"/>
      <c r="AT129" s="17" t="s">
        <v>519</v>
      </c>
      <c r="AU129" s="17" t="s">
        <v>84</v>
      </c>
    </row>
    <row r="130" spans="1:65" s="2" customFormat="1" ht="44.25" customHeight="1">
      <c r="A130" s="34"/>
      <c r="B130" s="35"/>
      <c r="C130" s="145" t="s">
        <v>8</v>
      </c>
      <c r="D130" s="145" t="s">
        <v>135</v>
      </c>
      <c r="E130" s="146" t="s">
        <v>558</v>
      </c>
      <c r="F130" s="147" t="s">
        <v>559</v>
      </c>
      <c r="G130" s="148" t="s">
        <v>202</v>
      </c>
      <c r="H130" s="149">
        <v>3</v>
      </c>
      <c r="I130" s="150"/>
      <c r="J130" s="151">
        <f>ROUND(I130*H130,2)</f>
        <v>0</v>
      </c>
      <c r="K130" s="147" t="s">
        <v>518</v>
      </c>
      <c r="L130" s="39"/>
      <c r="M130" s="152" t="s">
        <v>28</v>
      </c>
      <c r="N130" s="153" t="s">
        <v>45</v>
      </c>
      <c r="O130" s="64"/>
      <c r="P130" s="154">
        <f>O130*H130</f>
        <v>0</v>
      </c>
      <c r="Q130" s="154">
        <v>0</v>
      </c>
      <c r="R130" s="154">
        <f>Q130*H130</f>
        <v>0</v>
      </c>
      <c r="S130" s="154">
        <v>0</v>
      </c>
      <c r="T130" s="155">
        <f>S130*H130</f>
        <v>0</v>
      </c>
      <c r="U130" s="34"/>
      <c r="V130" s="34"/>
      <c r="W130" s="34"/>
      <c r="X130" s="34"/>
      <c r="Y130" s="34"/>
      <c r="Z130" s="34"/>
      <c r="AA130" s="34"/>
      <c r="AB130" s="34"/>
      <c r="AC130" s="34"/>
      <c r="AD130" s="34"/>
      <c r="AE130" s="34"/>
      <c r="AR130" s="156" t="s">
        <v>140</v>
      </c>
      <c r="AT130" s="156" t="s">
        <v>135</v>
      </c>
      <c r="AU130" s="156" t="s">
        <v>84</v>
      </c>
      <c r="AY130" s="17" t="s">
        <v>141</v>
      </c>
      <c r="BE130" s="157">
        <f>IF(N130="základní",J130,0)</f>
        <v>0</v>
      </c>
      <c r="BF130" s="157">
        <f>IF(N130="snížená",J130,0)</f>
        <v>0</v>
      </c>
      <c r="BG130" s="157">
        <f>IF(N130="zákl. přenesená",J130,0)</f>
        <v>0</v>
      </c>
      <c r="BH130" s="157">
        <f>IF(N130="sníž. přenesená",J130,0)</f>
        <v>0</v>
      </c>
      <c r="BI130" s="157">
        <f>IF(N130="nulová",J130,0)</f>
        <v>0</v>
      </c>
      <c r="BJ130" s="17" t="s">
        <v>82</v>
      </c>
      <c r="BK130" s="157">
        <f>ROUND(I130*H130,2)</f>
        <v>0</v>
      </c>
      <c r="BL130" s="17" t="s">
        <v>140</v>
      </c>
      <c r="BM130" s="156" t="s">
        <v>280</v>
      </c>
    </row>
    <row r="131" spans="1:65" s="2" customFormat="1" ht="11.25">
      <c r="A131" s="34"/>
      <c r="B131" s="35"/>
      <c r="C131" s="36"/>
      <c r="D131" s="239" t="s">
        <v>519</v>
      </c>
      <c r="E131" s="36"/>
      <c r="F131" s="240" t="s">
        <v>560</v>
      </c>
      <c r="G131" s="36"/>
      <c r="H131" s="36"/>
      <c r="I131" s="233"/>
      <c r="J131" s="36"/>
      <c r="K131" s="36"/>
      <c r="L131" s="39"/>
      <c r="M131" s="234"/>
      <c r="N131" s="235"/>
      <c r="O131" s="64"/>
      <c r="P131" s="64"/>
      <c r="Q131" s="64"/>
      <c r="R131" s="64"/>
      <c r="S131" s="64"/>
      <c r="T131" s="65"/>
      <c r="U131" s="34"/>
      <c r="V131" s="34"/>
      <c r="W131" s="34"/>
      <c r="X131" s="34"/>
      <c r="Y131" s="34"/>
      <c r="Z131" s="34"/>
      <c r="AA131" s="34"/>
      <c r="AB131" s="34"/>
      <c r="AC131" s="34"/>
      <c r="AD131" s="34"/>
      <c r="AE131" s="34"/>
      <c r="AT131" s="17" t="s">
        <v>519</v>
      </c>
      <c r="AU131" s="17" t="s">
        <v>84</v>
      </c>
    </row>
    <row r="132" spans="1:65" s="2" customFormat="1" ht="44.25" customHeight="1">
      <c r="A132" s="34"/>
      <c r="B132" s="35"/>
      <c r="C132" s="145" t="s">
        <v>173</v>
      </c>
      <c r="D132" s="145" t="s">
        <v>135</v>
      </c>
      <c r="E132" s="146" t="s">
        <v>561</v>
      </c>
      <c r="F132" s="147" t="s">
        <v>562</v>
      </c>
      <c r="G132" s="148" t="s">
        <v>202</v>
      </c>
      <c r="H132" s="149">
        <v>3</v>
      </c>
      <c r="I132" s="150"/>
      <c r="J132" s="151">
        <f>ROUND(I132*H132,2)</f>
        <v>0</v>
      </c>
      <c r="K132" s="147" t="s">
        <v>518</v>
      </c>
      <c r="L132" s="39"/>
      <c r="M132" s="152" t="s">
        <v>28</v>
      </c>
      <c r="N132" s="153" t="s">
        <v>45</v>
      </c>
      <c r="O132" s="64"/>
      <c r="P132" s="154">
        <f>O132*H132</f>
        <v>0</v>
      </c>
      <c r="Q132" s="154">
        <v>0</v>
      </c>
      <c r="R132" s="154">
        <f>Q132*H132</f>
        <v>0</v>
      </c>
      <c r="S132" s="154">
        <v>0</v>
      </c>
      <c r="T132" s="155">
        <f>S132*H132</f>
        <v>0</v>
      </c>
      <c r="U132" s="34"/>
      <c r="V132" s="34"/>
      <c r="W132" s="34"/>
      <c r="X132" s="34"/>
      <c r="Y132" s="34"/>
      <c r="Z132" s="34"/>
      <c r="AA132" s="34"/>
      <c r="AB132" s="34"/>
      <c r="AC132" s="34"/>
      <c r="AD132" s="34"/>
      <c r="AE132" s="34"/>
      <c r="AR132" s="156" t="s">
        <v>140</v>
      </c>
      <c r="AT132" s="156" t="s">
        <v>135</v>
      </c>
      <c r="AU132" s="156" t="s">
        <v>84</v>
      </c>
      <c r="AY132" s="17" t="s">
        <v>141</v>
      </c>
      <c r="BE132" s="157">
        <f>IF(N132="základní",J132,0)</f>
        <v>0</v>
      </c>
      <c r="BF132" s="157">
        <f>IF(N132="snížená",J132,0)</f>
        <v>0</v>
      </c>
      <c r="BG132" s="157">
        <f>IF(N132="zákl. přenesená",J132,0)</f>
        <v>0</v>
      </c>
      <c r="BH132" s="157">
        <f>IF(N132="sníž. přenesená",J132,0)</f>
        <v>0</v>
      </c>
      <c r="BI132" s="157">
        <f>IF(N132="nulová",J132,0)</f>
        <v>0</v>
      </c>
      <c r="BJ132" s="17" t="s">
        <v>82</v>
      </c>
      <c r="BK132" s="157">
        <f>ROUND(I132*H132,2)</f>
        <v>0</v>
      </c>
      <c r="BL132" s="17" t="s">
        <v>140</v>
      </c>
      <c r="BM132" s="156" t="s">
        <v>214</v>
      </c>
    </row>
    <row r="133" spans="1:65" s="2" customFormat="1" ht="11.25">
      <c r="A133" s="34"/>
      <c r="B133" s="35"/>
      <c r="C133" s="36"/>
      <c r="D133" s="239" t="s">
        <v>519</v>
      </c>
      <c r="E133" s="36"/>
      <c r="F133" s="240" t="s">
        <v>563</v>
      </c>
      <c r="G133" s="36"/>
      <c r="H133" s="36"/>
      <c r="I133" s="233"/>
      <c r="J133" s="36"/>
      <c r="K133" s="36"/>
      <c r="L133" s="39"/>
      <c r="M133" s="234"/>
      <c r="N133" s="235"/>
      <c r="O133" s="64"/>
      <c r="P133" s="64"/>
      <c r="Q133" s="64"/>
      <c r="R133" s="64"/>
      <c r="S133" s="64"/>
      <c r="T133" s="65"/>
      <c r="U133" s="34"/>
      <c r="V133" s="34"/>
      <c r="W133" s="34"/>
      <c r="X133" s="34"/>
      <c r="Y133" s="34"/>
      <c r="Z133" s="34"/>
      <c r="AA133" s="34"/>
      <c r="AB133" s="34"/>
      <c r="AC133" s="34"/>
      <c r="AD133" s="34"/>
      <c r="AE133" s="34"/>
      <c r="AT133" s="17" t="s">
        <v>519</v>
      </c>
      <c r="AU133" s="17" t="s">
        <v>84</v>
      </c>
    </row>
    <row r="134" spans="1:65" s="2" customFormat="1" ht="37.9" customHeight="1">
      <c r="A134" s="34"/>
      <c r="B134" s="35"/>
      <c r="C134" s="145" t="s">
        <v>220</v>
      </c>
      <c r="D134" s="145" t="s">
        <v>135</v>
      </c>
      <c r="E134" s="146" t="s">
        <v>564</v>
      </c>
      <c r="F134" s="147" t="s">
        <v>565</v>
      </c>
      <c r="G134" s="148" t="s">
        <v>202</v>
      </c>
      <c r="H134" s="149">
        <v>120</v>
      </c>
      <c r="I134" s="150"/>
      <c r="J134" s="151">
        <f>ROUND(I134*H134,2)</f>
        <v>0</v>
      </c>
      <c r="K134" s="147" t="s">
        <v>518</v>
      </c>
      <c r="L134" s="39"/>
      <c r="M134" s="152" t="s">
        <v>28</v>
      </c>
      <c r="N134" s="153" t="s">
        <v>45</v>
      </c>
      <c r="O134" s="64"/>
      <c r="P134" s="154">
        <f>O134*H134</f>
        <v>0</v>
      </c>
      <c r="Q134" s="154">
        <v>0</v>
      </c>
      <c r="R134" s="154">
        <f>Q134*H134</f>
        <v>0</v>
      </c>
      <c r="S134" s="154">
        <v>0</v>
      </c>
      <c r="T134" s="155">
        <f>S134*H134</f>
        <v>0</v>
      </c>
      <c r="U134" s="34"/>
      <c r="V134" s="34"/>
      <c r="W134" s="34"/>
      <c r="X134" s="34"/>
      <c r="Y134" s="34"/>
      <c r="Z134" s="34"/>
      <c r="AA134" s="34"/>
      <c r="AB134" s="34"/>
      <c r="AC134" s="34"/>
      <c r="AD134" s="34"/>
      <c r="AE134" s="34"/>
      <c r="AR134" s="156" t="s">
        <v>140</v>
      </c>
      <c r="AT134" s="156" t="s">
        <v>135</v>
      </c>
      <c r="AU134" s="156" t="s">
        <v>84</v>
      </c>
      <c r="AY134" s="17" t="s">
        <v>141</v>
      </c>
      <c r="BE134" s="157">
        <f>IF(N134="základní",J134,0)</f>
        <v>0</v>
      </c>
      <c r="BF134" s="157">
        <f>IF(N134="snížená",J134,0)</f>
        <v>0</v>
      </c>
      <c r="BG134" s="157">
        <f>IF(N134="zákl. přenesená",J134,0)</f>
        <v>0</v>
      </c>
      <c r="BH134" s="157">
        <f>IF(N134="sníž. přenesená",J134,0)</f>
        <v>0</v>
      </c>
      <c r="BI134" s="157">
        <f>IF(N134="nulová",J134,0)</f>
        <v>0</v>
      </c>
      <c r="BJ134" s="17" t="s">
        <v>82</v>
      </c>
      <c r="BK134" s="157">
        <f>ROUND(I134*H134,2)</f>
        <v>0</v>
      </c>
      <c r="BL134" s="17" t="s">
        <v>140</v>
      </c>
      <c r="BM134" s="156" t="s">
        <v>218</v>
      </c>
    </row>
    <row r="135" spans="1:65" s="2" customFormat="1" ht="11.25">
      <c r="A135" s="34"/>
      <c r="B135" s="35"/>
      <c r="C135" s="36"/>
      <c r="D135" s="239" t="s">
        <v>519</v>
      </c>
      <c r="E135" s="36"/>
      <c r="F135" s="240" t="s">
        <v>566</v>
      </c>
      <c r="G135" s="36"/>
      <c r="H135" s="36"/>
      <c r="I135" s="233"/>
      <c r="J135" s="36"/>
      <c r="K135" s="36"/>
      <c r="L135" s="39"/>
      <c r="M135" s="234"/>
      <c r="N135" s="235"/>
      <c r="O135" s="64"/>
      <c r="P135" s="64"/>
      <c r="Q135" s="64"/>
      <c r="R135" s="64"/>
      <c r="S135" s="64"/>
      <c r="T135" s="65"/>
      <c r="U135" s="34"/>
      <c r="V135" s="34"/>
      <c r="W135" s="34"/>
      <c r="X135" s="34"/>
      <c r="Y135" s="34"/>
      <c r="Z135" s="34"/>
      <c r="AA135" s="34"/>
      <c r="AB135" s="34"/>
      <c r="AC135" s="34"/>
      <c r="AD135" s="34"/>
      <c r="AE135" s="34"/>
      <c r="AT135" s="17" t="s">
        <v>519</v>
      </c>
      <c r="AU135" s="17" t="s">
        <v>84</v>
      </c>
    </row>
    <row r="136" spans="1:65" s="2" customFormat="1" ht="33" customHeight="1">
      <c r="A136" s="34"/>
      <c r="B136" s="35"/>
      <c r="C136" s="145" t="s">
        <v>182</v>
      </c>
      <c r="D136" s="145" t="s">
        <v>135</v>
      </c>
      <c r="E136" s="146" t="s">
        <v>567</v>
      </c>
      <c r="F136" s="147" t="s">
        <v>568</v>
      </c>
      <c r="G136" s="148" t="s">
        <v>208</v>
      </c>
      <c r="H136" s="149">
        <v>400</v>
      </c>
      <c r="I136" s="150"/>
      <c r="J136" s="151">
        <f>ROUND(I136*H136,2)</f>
        <v>0</v>
      </c>
      <c r="K136" s="147" t="s">
        <v>518</v>
      </c>
      <c r="L136" s="39"/>
      <c r="M136" s="152" t="s">
        <v>28</v>
      </c>
      <c r="N136" s="153" t="s">
        <v>45</v>
      </c>
      <c r="O136" s="64"/>
      <c r="P136" s="154">
        <f>O136*H136</f>
        <v>0</v>
      </c>
      <c r="Q136" s="154">
        <v>0</v>
      </c>
      <c r="R136" s="154">
        <f>Q136*H136</f>
        <v>0</v>
      </c>
      <c r="S136" s="154">
        <v>0</v>
      </c>
      <c r="T136" s="155">
        <f>S136*H136</f>
        <v>0</v>
      </c>
      <c r="U136" s="34"/>
      <c r="V136" s="34"/>
      <c r="W136" s="34"/>
      <c r="X136" s="34"/>
      <c r="Y136" s="34"/>
      <c r="Z136" s="34"/>
      <c r="AA136" s="34"/>
      <c r="AB136" s="34"/>
      <c r="AC136" s="34"/>
      <c r="AD136" s="34"/>
      <c r="AE136" s="34"/>
      <c r="AR136" s="156" t="s">
        <v>140</v>
      </c>
      <c r="AT136" s="156" t="s">
        <v>135</v>
      </c>
      <c r="AU136" s="156" t="s">
        <v>84</v>
      </c>
      <c r="AY136" s="17" t="s">
        <v>141</v>
      </c>
      <c r="BE136" s="157">
        <f>IF(N136="základní",J136,0)</f>
        <v>0</v>
      </c>
      <c r="BF136" s="157">
        <f>IF(N136="snížená",J136,0)</f>
        <v>0</v>
      </c>
      <c r="BG136" s="157">
        <f>IF(N136="zákl. přenesená",J136,0)</f>
        <v>0</v>
      </c>
      <c r="BH136" s="157">
        <f>IF(N136="sníž. přenesená",J136,0)</f>
        <v>0</v>
      </c>
      <c r="BI136" s="157">
        <f>IF(N136="nulová",J136,0)</f>
        <v>0</v>
      </c>
      <c r="BJ136" s="17" t="s">
        <v>82</v>
      </c>
      <c r="BK136" s="157">
        <f>ROUND(I136*H136,2)</f>
        <v>0</v>
      </c>
      <c r="BL136" s="17" t="s">
        <v>140</v>
      </c>
      <c r="BM136" s="156" t="s">
        <v>223</v>
      </c>
    </row>
    <row r="137" spans="1:65" s="2" customFormat="1" ht="11.25">
      <c r="A137" s="34"/>
      <c r="B137" s="35"/>
      <c r="C137" s="36"/>
      <c r="D137" s="239" t="s">
        <v>519</v>
      </c>
      <c r="E137" s="36"/>
      <c r="F137" s="240" t="s">
        <v>569</v>
      </c>
      <c r="G137" s="36"/>
      <c r="H137" s="36"/>
      <c r="I137" s="233"/>
      <c r="J137" s="36"/>
      <c r="K137" s="36"/>
      <c r="L137" s="39"/>
      <c r="M137" s="234"/>
      <c r="N137" s="235"/>
      <c r="O137" s="64"/>
      <c r="P137" s="64"/>
      <c r="Q137" s="64"/>
      <c r="R137" s="64"/>
      <c r="S137" s="64"/>
      <c r="T137" s="65"/>
      <c r="U137" s="34"/>
      <c r="V137" s="34"/>
      <c r="W137" s="34"/>
      <c r="X137" s="34"/>
      <c r="Y137" s="34"/>
      <c r="Z137" s="34"/>
      <c r="AA137" s="34"/>
      <c r="AB137" s="34"/>
      <c r="AC137" s="34"/>
      <c r="AD137" s="34"/>
      <c r="AE137" s="34"/>
      <c r="AT137" s="17" t="s">
        <v>519</v>
      </c>
      <c r="AU137" s="17" t="s">
        <v>84</v>
      </c>
    </row>
    <row r="138" spans="1:65" s="11" customFormat="1" ht="11.25">
      <c r="B138" s="169"/>
      <c r="C138" s="170"/>
      <c r="D138" s="160" t="s">
        <v>142</v>
      </c>
      <c r="E138" s="171" t="s">
        <v>28</v>
      </c>
      <c r="F138" s="172" t="s">
        <v>570</v>
      </c>
      <c r="G138" s="170"/>
      <c r="H138" s="173">
        <v>400</v>
      </c>
      <c r="I138" s="174"/>
      <c r="J138" s="170"/>
      <c r="K138" s="170"/>
      <c r="L138" s="175"/>
      <c r="M138" s="176"/>
      <c r="N138" s="177"/>
      <c r="O138" s="177"/>
      <c r="P138" s="177"/>
      <c r="Q138" s="177"/>
      <c r="R138" s="177"/>
      <c r="S138" s="177"/>
      <c r="T138" s="178"/>
      <c r="AT138" s="179" t="s">
        <v>142</v>
      </c>
      <c r="AU138" s="179" t="s">
        <v>84</v>
      </c>
      <c r="AV138" s="11" t="s">
        <v>84</v>
      </c>
      <c r="AW138" s="11" t="s">
        <v>35</v>
      </c>
      <c r="AX138" s="11" t="s">
        <v>74</v>
      </c>
      <c r="AY138" s="179" t="s">
        <v>141</v>
      </c>
    </row>
    <row r="139" spans="1:65" s="12" customFormat="1" ht="11.25">
      <c r="B139" s="180"/>
      <c r="C139" s="181"/>
      <c r="D139" s="160" t="s">
        <v>142</v>
      </c>
      <c r="E139" s="182" t="s">
        <v>28</v>
      </c>
      <c r="F139" s="183" t="s">
        <v>145</v>
      </c>
      <c r="G139" s="181"/>
      <c r="H139" s="184">
        <v>400</v>
      </c>
      <c r="I139" s="185"/>
      <c r="J139" s="181"/>
      <c r="K139" s="181"/>
      <c r="L139" s="186"/>
      <c r="M139" s="187"/>
      <c r="N139" s="188"/>
      <c r="O139" s="188"/>
      <c r="P139" s="188"/>
      <c r="Q139" s="188"/>
      <c r="R139" s="188"/>
      <c r="S139" s="188"/>
      <c r="T139" s="189"/>
      <c r="AT139" s="190" t="s">
        <v>142</v>
      </c>
      <c r="AU139" s="190" t="s">
        <v>84</v>
      </c>
      <c r="AV139" s="12" t="s">
        <v>140</v>
      </c>
      <c r="AW139" s="12" t="s">
        <v>35</v>
      </c>
      <c r="AX139" s="12" t="s">
        <v>82</v>
      </c>
      <c r="AY139" s="190" t="s">
        <v>141</v>
      </c>
    </row>
    <row r="140" spans="1:65" s="2" customFormat="1" ht="37.9" customHeight="1">
      <c r="A140" s="34"/>
      <c r="B140" s="35"/>
      <c r="C140" s="145" t="s">
        <v>231</v>
      </c>
      <c r="D140" s="145" t="s">
        <v>135</v>
      </c>
      <c r="E140" s="146" t="s">
        <v>571</v>
      </c>
      <c r="F140" s="147" t="s">
        <v>572</v>
      </c>
      <c r="G140" s="148" t="s">
        <v>208</v>
      </c>
      <c r="H140" s="149">
        <v>50</v>
      </c>
      <c r="I140" s="150"/>
      <c r="J140" s="151">
        <f>ROUND(I140*H140,2)</f>
        <v>0</v>
      </c>
      <c r="K140" s="147" t="s">
        <v>518</v>
      </c>
      <c r="L140" s="39"/>
      <c r="M140" s="152" t="s">
        <v>28</v>
      </c>
      <c r="N140" s="153" t="s">
        <v>45</v>
      </c>
      <c r="O140" s="64"/>
      <c r="P140" s="154">
        <f>O140*H140</f>
        <v>0</v>
      </c>
      <c r="Q140" s="154">
        <v>0</v>
      </c>
      <c r="R140" s="154">
        <f>Q140*H140</f>
        <v>0</v>
      </c>
      <c r="S140" s="154">
        <v>0</v>
      </c>
      <c r="T140" s="155">
        <f>S140*H140</f>
        <v>0</v>
      </c>
      <c r="U140" s="34"/>
      <c r="V140" s="34"/>
      <c r="W140" s="34"/>
      <c r="X140" s="34"/>
      <c r="Y140" s="34"/>
      <c r="Z140" s="34"/>
      <c r="AA140" s="34"/>
      <c r="AB140" s="34"/>
      <c r="AC140" s="34"/>
      <c r="AD140" s="34"/>
      <c r="AE140" s="34"/>
      <c r="AR140" s="156" t="s">
        <v>140</v>
      </c>
      <c r="AT140" s="156" t="s">
        <v>135</v>
      </c>
      <c r="AU140" s="156" t="s">
        <v>84</v>
      </c>
      <c r="AY140" s="17" t="s">
        <v>141</v>
      </c>
      <c r="BE140" s="157">
        <f>IF(N140="základní",J140,0)</f>
        <v>0</v>
      </c>
      <c r="BF140" s="157">
        <f>IF(N140="snížená",J140,0)</f>
        <v>0</v>
      </c>
      <c r="BG140" s="157">
        <f>IF(N140="zákl. přenesená",J140,0)</f>
        <v>0</v>
      </c>
      <c r="BH140" s="157">
        <f>IF(N140="sníž. přenesená",J140,0)</f>
        <v>0</v>
      </c>
      <c r="BI140" s="157">
        <f>IF(N140="nulová",J140,0)</f>
        <v>0</v>
      </c>
      <c r="BJ140" s="17" t="s">
        <v>82</v>
      </c>
      <c r="BK140" s="157">
        <f>ROUND(I140*H140,2)</f>
        <v>0</v>
      </c>
      <c r="BL140" s="17" t="s">
        <v>140</v>
      </c>
      <c r="BM140" s="156" t="s">
        <v>319</v>
      </c>
    </row>
    <row r="141" spans="1:65" s="2" customFormat="1" ht="11.25">
      <c r="A141" s="34"/>
      <c r="B141" s="35"/>
      <c r="C141" s="36"/>
      <c r="D141" s="239" t="s">
        <v>519</v>
      </c>
      <c r="E141" s="36"/>
      <c r="F141" s="240" t="s">
        <v>573</v>
      </c>
      <c r="G141" s="36"/>
      <c r="H141" s="36"/>
      <c r="I141" s="233"/>
      <c r="J141" s="36"/>
      <c r="K141" s="36"/>
      <c r="L141" s="39"/>
      <c r="M141" s="234"/>
      <c r="N141" s="235"/>
      <c r="O141" s="64"/>
      <c r="P141" s="64"/>
      <c r="Q141" s="64"/>
      <c r="R141" s="64"/>
      <c r="S141" s="64"/>
      <c r="T141" s="65"/>
      <c r="U141" s="34"/>
      <c r="V141" s="34"/>
      <c r="W141" s="34"/>
      <c r="X141" s="34"/>
      <c r="Y141" s="34"/>
      <c r="Z141" s="34"/>
      <c r="AA141" s="34"/>
      <c r="AB141" s="34"/>
      <c r="AC141" s="34"/>
      <c r="AD141" s="34"/>
      <c r="AE141" s="34"/>
      <c r="AT141" s="17" t="s">
        <v>519</v>
      </c>
      <c r="AU141" s="17" t="s">
        <v>84</v>
      </c>
    </row>
    <row r="142" spans="1:65" s="15" customFormat="1" ht="22.9" customHeight="1">
      <c r="B142" s="216"/>
      <c r="C142" s="217"/>
      <c r="D142" s="218" t="s">
        <v>73</v>
      </c>
      <c r="E142" s="230" t="s">
        <v>84</v>
      </c>
      <c r="F142" s="230" t="s">
        <v>574</v>
      </c>
      <c r="G142" s="217"/>
      <c r="H142" s="217"/>
      <c r="I142" s="220"/>
      <c r="J142" s="231">
        <f>BK142</f>
        <v>0</v>
      </c>
      <c r="K142" s="217"/>
      <c r="L142" s="222"/>
      <c r="M142" s="223"/>
      <c r="N142" s="224"/>
      <c r="O142" s="224"/>
      <c r="P142" s="225">
        <f>SUM(P143:P154)</f>
        <v>0</v>
      </c>
      <c r="Q142" s="224"/>
      <c r="R142" s="225">
        <f>SUM(R143:R154)</f>
        <v>275.07</v>
      </c>
      <c r="S142" s="224"/>
      <c r="T142" s="226">
        <f>SUM(T143:T154)</f>
        <v>0</v>
      </c>
      <c r="AR142" s="227" t="s">
        <v>82</v>
      </c>
      <c r="AT142" s="228" t="s">
        <v>73</v>
      </c>
      <c r="AU142" s="228" t="s">
        <v>82</v>
      </c>
      <c r="AY142" s="227" t="s">
        <v>141</v>
      </c>
      <c r="BK142" s="229">
        <f>SUM(BK143:BK154)</f>
        <v>0</v>
      </c>
    </row>
    <row r="143" spans="1:65" s="2" customFormat="1" ht="33" customHeight="1">
      <c r="A143" s="34"/>
      <c r="B143" s="35"/>
      <c r="C143" s="145" t="s">
        <v>186</v>
      </c>
      <c r="D143" s="145" t="s">
        <v>135</v>
      </c>
      <c r="E143" s="146" t="s">
        <v>575</v>
      </c>
      <c r="F143" s="147" t="s">
        <v>576</v>
      </c>
      <c r="G143" s="148" t="s">
        <v>202</v>
      </c>
      <c r="H143" s="149">
        <v>120</v>
      </c>
      <c r="I143" s="150"/>
      <c r="J143" s="151">
        <f>ROUND(I143*H143,2)</f>
        <v>0</v>
      </c>
      <c r="K143" s="147" t="s">
        <v>518</v>
      </c>
      <c r="L143" s="39"/>
      <c r="M143" s="152" t="s">
        <v>28</v>
      </c>
      <c r="N143" s="153" t="s">
        <v>45</v>
      </c>
      <c r="O143" s="64"/>
      <c r="P143" s="154">
        <f>O143*H143</f>
        <v>0</v>
      </c>
      <c r="Q143" s="154">
        <v>1.9312499999999999</v>
      </c>
      <c r="R143" s="154">
        <f>Q143*H143</f>
        <v>231.75</v>
      </c>
      <c r="S143" s="154">
        <v>0</v>
      </c>
      <c r="T143" s="155">
        <f>S143*H143</f>
        <v>0</v>
      </c>
      <c r="U143" s="34"/>
      <c r="V143" s="34"/>
      <c r="W143" s="34"/>
      <c r="X143" s="34"/>
      <c r="Y143" s="34"/>
      <c r="Z143" s="34"/>
      <c r="AA143" s="34"/>
      <c r="AB143" s="34"/>
      <c r="AC143" s="34"/>
      <c r="AD143" s="34"/>
      <c r="AE143" s="34"/>
      <c r="AR143" s="156" t="s">
        <v>140</v>
      </c>
      <c r="AT143" s="156" t="s">
        <v>135</v>
      </c>
      <c r="AU143" s="156" t="s">
        <v>84</v>
      </c>
      <c r="AY143" s="17" t="s">
        <v>141</v>
      </c>
      <c r="BE143" s="157">
        <f>IF(N143="základní",J143,0)</f>
        <v>0</v>
      </c>
      <c r="BF143" s="157">
        <f>IF(N143="snížená",J143,0)</f>
        <v>0</v>
      </c>
      <c r="BG143" s="157">
        <f>IF(N143="zákl. přenesená",J143,0)</f>
        <v>0</v>
      </c>
      <c r="BH143" s="157">
        <f>IF(N143="sníž. přenesená",J143,0)</f>
        <v>0</v>
      </c>
      <c r="BI143" s="157">
        <f>IF(N143="nulová",J143,0)</f>
        <v>0</v>
      </c>
      <c r="BJ143" s="17" t="s">
        <v>82</v>
      </c>
      <c r="BK143" s="157">
        <f>ROUND(I143*H143,2)</f>
        <v>0</v>
      </c>
      <c r="BL143" s="17" t="s">
        <v>140</v>
      </c>
      <c r="BM143" s="156" t="s">
        <v>229</v>
      </c>
    </row>
    <row r="144" spans="1:65" s="2" customFormat="1" ht="11.25">
      <c r="A144" s="34"/>
      <c r="B144" s="35"/>
      <c r="C144" s="36"/>
      <c r="D144" s="239" t="s">
        <v>519</v>
      </c>
      <c r="E144" s="36"/>
      <c r="F144" s="240" t="s">
        <v>577</v>
      </c>
      <c r="G144" s="36"/>
      <c r="H144" s="36"/>
      <c r="I144" s="233"/>
      <c r="J144" s="36"/>
      <c r="K144" s="36"/>
      <c r="L144" s="39"/>
      <c r="M144" s="234"/>
      <c r="N144" s="235"/>
      <c r="O144" s="64"/>
      <c r="P144" s="64"/>
      <c r="Q144" s="64"/>
      <c r="R144" s="64"/>
      <c r="S144" s="64"/>
      <c r="T144" s="65"/>
      <c r="U144" s="34"/>
      <c r="V144" s="34"/>
      <c r="W144" s="34"/>
      <c r="X144" s="34"/>
      <c r="Y144" s="34"/>
      <c r="Z144" s="34"/>
      <c r="AA144" s="34"/>
      <c r="AB144" s="34"/>
      <c r="AC144" s="34"/>
      <c r="AD144" s="34"/>
      <c r="AE144" s="34"/>
      <c r="AT144" s="17" t="s">
        <v>519</v>
      </c>
      <c r="AU144" s="17" t="s">
        <v>84</v>
      </c>
    </row>
    <row r="145" spans="1:65" s="11" customFormat="1" ht="11.25">
      <c r="B145" s="169"/>
      <c r="C145" s="170"/>
      <c r="D145" s="160" t="s">
        <v>142</v>
      </c>
      <c r="E145" s="171" t="s">
        <v>28</v>
      </c>
      <c r="F145" s="172" t="s">
        <v>578</v>
      </c>
      <c r="G145" s="170"/>
      <c r="H145" s="173">
        <v>120</v>
      </c>
      <c r="I145" s="174"/>
      <c r="J145" s="170"/>
      <c r="K145" s="170"/>
      <c r="L145" s="175"/>
      <c r="M145" s="176"/>
      <c r="N145" s="177"/>
      <c r="O145" s="177"/>
      <c r="P145" s="177"/>
      <c r="Q145" s="177"/>
      <c r="R145" s="177"/>
      <c r="S145" s="177"/>
      <c r="T145" s="178"/>
      <c r="AT145" s="179" t="s">
        <v>142</v>
      </c>
      <c r="AU145" s="179" t="s">
        <v>84</v>
      </c>
      <c r="AV145" s="11" t="s">
        <v>84</v>
      </c>
      <c r="AW145" s="11" t="s">
        <v>35</v>
      </c>
      <c r="AX145" s="11" t="s">
        <v>74</v>
      </c>
      <c r="AY145" s="179" t="s">
        <v>141</v>
      </c>
    </row>
    <row r="146" spans="1:65" s="12" customFormat="1" ht="11.25">
      <c r="B146" s="180"/>
      <c r="C146" s="181"/>
      <c r="D146" s="160" t="s">
        <v>142</v>
      </c>
      <c r="E146" s="182" t="s">
        <v>28</v>
      </c>
      <c r="F146" s="183" t="s">
        <v>145</v>
      </c>
      <c r="G146" s="181"/>
      <c r="H146" s="184">
        <v>120</v>
      </c>
      <c r="I146" s="185"/>
      <c r="J146" s="181"/>
      <c r="K146" s="181"/>
      <c r="L146" s="186"/>
      <c r="M146" s="187"/>
      <c r="N146" s="188"/>
      <c r="O146" s="188"/>
      <c r="P146" s="188"/>
      <c r="Q146" s="188"/>
      <c r="R146" s="188"/>
      <c r="S146" s="188"/>
      <c r="T146" s="189"/>
      <c r="AT146" s="190" t="s">
        <v>142</v>
      </c>
      <c r="AU146" s="190" t="s">
        <v>84</v>
      </c>
      <c r="AV146" s="12" t="s">
        <v>140</v>
      </c>
      <c r="AW146" s="12" t="s">
        <v>35</v>
      </c>
      <c r="AX146" s="12" t="s">
        <v>82</v>
      </c>
      <c r="AY146" s="190" t="s">
        <v>141</v>
      </c>
    </row>
    <row r="147" spans="1:65" s="2" customFormat="1" ht="24.2" customHeight="1">
      <c r="A147" s="34"/>
      <c r="B147" s="35"/>
      <c r="C147" s="145" t="s">
        <v>7</v>
      </c>
      <c r="D147" s="145" t="s">
        <v>135</v>
      </c>
      <c r="E147" s="146" t="s">
        <v>579</v>
      </c>
      <c r="F147" s="147" t="s">
        <v>580</v>
      </c>
      <c r="G147" s="148" t="s">
        <v>208</v>
      </c>
      <c r="H147" s="149">
        <v>90</v>
      </c>
      <c r="I147" s="150"/>
      <c r="J147" s="151">
        <f>ROUND(I147*H147,2)</f>
        <v>0</v>
      </c>
      <c r="K147" s="147" t="s">
        <v>518</v>
      </c>
      <c r="L147" s="39"/>
      <c r="M147" s="152" t="s">
        <v>28</v>
      </c>
      <c r="N147" s="153" t="s">
        <v>45</v>
      </c>
      <c r="O147" s="64"/>
      <c r="P147" s="154">
        <f>O147*H147</f>
        <v>0</v>
      </c>
      <c r="Q147" s="154">
        <v>0.108</v>
      </c>
      <c r="R147" s="154">
        <f>Q147*H147</f>
        <v>9.7200000000000006</v>
      </c>
      <c r="S147" s="154">
        <v>0</v>
      </c>
      <c r="T147" s="155">
        <f>S147*H147</f>
        <v>0</v>
      </c>
      <c r="U147" s="34"/>
      <c r="V147" s="34"/>
      <c r="W147" s="34"/>
      <c r="X147" s="34"/>
      <c r="Y147" s="34"/>
      <c r="Z147" s="34"/>
      <c r="AA147" s="34"/>
      <c r="AB147" s="34"/>
      <c r="AC147" s="34"/>
      <c r="AD147" s="34"/>
      <c r="AE147" s="34"/>
      <c r="AR147" s="156" t="s">
        <v>140</v>
      </c>
      <c r="AT147" s="156" t="s">
        <v>135</v>
      </c>
      <c r="AU147" s="156" t="s">
        <v>84</v>
      </c>
      <c r="AY147" s="17" t="s">
        <v>141</v>
      </c>
      <c r="BE147" s="157">
        <f>IF(N147="základní",J147,0)</f>
        <v>0</v>
      </c>
      <c r="BF147" s="157">
        <f>IF(N147="snížená",J147,0)</f>
        <v>0</v>
      </c>
      <c r="BG147" s="157">
        <f>IF(N147="zákl. přenesená",J147,0)</f>
        <v>0</v>
      </c>
      <c r="BH147" s="157">
        <f>IF(N147="sníž. přenesená",J147,0)</f>
        <v>0</v>
      </c>
      <c r="BI147" s="157">
        <f>IF(N147="nulová",J147,0)</f>
        <v>0</v>
      </c>
      <c r="BJ147" s="17" t="s">
        <v>82</v>
      </c>
      <c r="BK147" s="157">
        <f>ROUND(I147*H147,2)</f>
        <v>0</v>
      </c>
      <c r="BL147" s="17" t="s">
        <v>140</v>
      </c>
      <c r="BM147" s="156" t="s">
        <v>234</v>
      </c>
    </row>
    <row r="148" spans="1:65" s="2" customFormat="1" ht="11.25">
      <c r="A148" s="34"/>
      <c r="B148" s="35"/>
      <c r="C148" s="36"/>
      <c r="D148" s="239" t="s">
        <v>519</v>
      </c>
      <c r="E148" s="36"/>
      <c r="F148" s="240" t="s">
        <v>581</v>
      </c>
      <c r="G148" s="36"/>
      <c r="H148" s="36"/>
      <c r="I148" s="233"/>
      <c r="J148" s="36"/>
      <c r="K148" s="36"/>
      <c r="L148" s="39"/>
      <c r="M148" s="234"/>
      <c r="N148" s="235"/>
      <c r="O148" s="64"/>
      <c r="P148" s="64"/>
      <c r="Q148" s="64"/>
      <c r="R148" s="64"/>
      <c r="S148" s="64"/>
      <c r="T148" s="65"/>
      <c r="U148" s="34"/>
      <c r="V148" s="34"/>
      <c r="W148" s="34"/>
      <c r="X148" s="34"/>
      <c r="Y148" s="34"/>
      <c r="Z148" s="34"/>
      <c r="AA148" s="34"/>
      <c r="AB148" s="34"/>
      <c r="AC148" s="34"/>
      <c r="AD148" s="34"/>
      <c r="AE148" s="34"/>
      <c r="AT148" s="17" t="s">
        <v>519</v>
      </c>
      <c r="AU148" s="17" t="s">
        <v>84</v>
      </c>
    </row>
    <row r="149" spans="1:65" s="11" customFormat="1" ht="11.25">
      <c r="B149" s="169"/>
      <c r="C149" s="170"/>
      <c r="D149" s="160" t="s">
        <v>142</v>
      </c>
      <c r="E149" s="171" t="s">
        <v>28</v>
      </c>
      <c r="F149" s="172" t="s">
        <v>582</v>
      </c>
      <c r="G149" s="170"/>
      <c r="H149" s="173">
        <v>90</v>
      </c>
      <c r="I149" s="174"/>
      <c r="J149" s="170"/>
      <c r="K149" s="170"/>
      <c r="L149" s="175"/>
      <c r="M149" s="176"/>
      <c r="N149" s="177"/>
      <c r="O149" s="177"/>
      <c r="P149" s="177"/>
      <c r="Q149" s="177"/>
      <c r="R149" s="177"/>
      <c r="S149" s="177"/>
      <c r="T149" s="178"/>
      <c r="AT149" s="179" t="s">
        <v>142</v>
      </c>
      <c r="AU149" s="179" t="s">
        <v>84</v>
      </c>
      <c r="AV149" s="11" t="s">
        <v>84</v>
      </c>
      <c r="AW149" s="11" t="s">
        <v>35</v>
      </c>
      <c r="AX149" s="11" t="s">
        <v>74</v>
      </c>
      <c r="AY149" s="179" t="s">
        <v>141</v>
      </c>
    </row>
    <row r="150" spans="1:65" s="12" customFormat="1" ht="11.25">
      <c r="B150" s="180"/>
      <c r="C150" s="181"/>
      <c r="D150" s="160" t="s">
        <v>142</v>
      </c>
      <c r="E150" s="182" t="s">
        <v>28</v>
      </c>
      <c r="F150" s="183" t="s">
        <v>145</v>
      </c>
      <c r="G150" s="181"/>
      <c r="H150" s="184">
        <v>90</v>
      </c>
      <c r="I150" s="185"/>
      <c r="J150" s="181"/>
      <c r="K150" s="181"/>
      <c r="L150" s="186"/>
      <c r="M150" s="187"/>
      <c r="N150" s="188"/>
      <c r="O150" s="188"/>
      <c r="P150" s="188"/>
      <c r="Q150" s="188"/>
      <c r="R150" s="188"/>
      <c r="S150" s="188"/>
      <c r="T150" s="189"/>
      <c r="AT150" s="190" t="s">
        <v>142</v>
      </c>
      <c r="AU150" s="190" t="s">
        <v>84</v>
      </c>
      <c r="AV150" s="12" t="s">
        <v>140</v>
      </c>
      <c r="AW150" s="12" t="s">
        <v>35</v>
      </c>
      <c r="AX150" s="12" t="s">
        <v>82</v>
      </c>
      <c r="AY150" s="190" t="s">
        <v>141</v>
      </c>
    </row>
    <row r="151" spans="1:65" s="2" customFormat="1" ht="16.5" customHeight="1">
      <c r="A151" s="34"/>
      <c r="B151" s="35"/>
      <c r="C151" s="191" t="s">
        <v>191</v>
      </c>
      <c r="D151" s="191" t="s">
        <v>146</v>
      </c>
      <c r="E151" s="192" t="s">
        <v>583</v>
      </c>
      <c r="F151" s="193" t="s">
        <v>584</v>
      </c>
      <c r="G151" s="194" t="s">
        <v>138</v>
      </c>
      <c r="H151" s="195">
        <v>30</v>
      </c>
      <c r="I151" s="196"/>
      <c r="J151" s="197">
        <f>ROUND(I151*H151,2)</f>
        <v>0</v>
      </c>
      <c r="K151" s="193" t="s">
        <v>518</v>
      </c>
      <c r="L151" s="198"/>
      <c r="M151" s="199" t="s">
        <v>28</v>
      </c>
      <c r="N151" s="200" t="s">
        <v>45</v>
      </c>
      <c r="O151" s="64"/>
      <c r="P151" s="154">
        <f>O151*H151</f>
        <v>0</v>
      </c>
      <c r="Q151" s="154">
        <v>1.1200000000000001</v>
      </c>
      <c r="R151" s="154">
        <f>Q151*H151</f>
        <v>33.6</v>
      </c>
      <c r="S151" s="154">
        <v>0</v>
      </c>
      <c r="T151" s="155">
        <f>S151*H151</f>
        <v>0</v>
      </c>
      <c r="U151" s="34"/>
      <c r="V151" s="34"/>
      <c r="W151" s="34"/>
      <c r="X151" s="34"/>
      <c r="Y151" s="34"/>
      <c r="Z151" s="34"/>
      <c r="AA151" s="34"/>
      <c r="AB151" s="34"/>
      <c r="AC151" s="34"/>
      <c r="AD151" s="34"/>
      <c r="AE151" s="34"/>
      <c r="AR151" s="156" t="s">
        <v>149</v>
      </c>
      <c r="AT151" s="156" t="s">
        <v>146</v>
      </c>
      <c r="AU151" s="156" t="s">
        <v>84</v>
      </c>
      <c r="AY151" s="17" t="s">
        <v>141</v>
      </c>
      <c r="BE151" s="157">
        <f>IF(N151="základní",J151,0)</f>
        <v>0</v>
      </c>
      <c r="BF151" s="157">
        <f>IF(N151="snížená",J151,0)</f>
        <v>0</v>
      </c>
      <c r="BG151" s="157">
        <f>IF(N151="zákl. přenesená",J151,0)</f>
        <v>0</v>
      </c>
      <c r="BH151" s="157">
        <f>IF(N151="sníž. přenesená",J151,0)</f>
        <v>0</v>
      </c>
      <c r="BI151" s="157">
        <f>IF(N151="nulová",J151,0)</f>
        <v>0</v>
      </c>
      <c r="BJ151" s="17" t="s">
        <v>82</v>
      </c>
      <c r="BK151" s="157">
        <f>ROUND(I151*H151,2)</f>
        <v>0</v>
      </c>
      <c r="BL151" s="17" t="s">
        <v>140</v>
      </c>
      <c r="BM151" s="156" t="s">
        <v>238</v>
      </c>
    </row>
    <row r="152" spans="1:65" s="2" customFormat="1" ht="19.5">
      <c r="A152" s="34"/>
      <c r="B152" s="35"/>
      <c r="C152" s="36"/>
      <c r="D152" s="160" t="s">
        <v>402</v>
      </c>
      <c r="E152" s="36"/>
      <c r="F152" s="232" t="s">
        <v>585</v>
      </c>
      <c r="G152" s="36"/>
      <c r="H152" s="36"/>
      <c r="I152" s="233"/>
      <c r="J152" s="36"/>
      <c r="K152" s="36"/>
      <c r="L152" s="39"/>
      <c r="M152" s="234"/>
      <c r="N152" s="235"/>
      <c r="O152" s="64"/>
      <c r="P152" s="64"/>
      <c r="Q152" s="64"/>
      <c r="R152" s="64"/>
      <c r="S152" s="64"/>
      <c r="T152" s="65"/>
      <c r="U152" s="34"/>
      <c r="V152" s="34"/>
      <c r="W152" s="34"/>
      <c r="X152" s="34"/>
      <c r="Y152" s="34"/>
      <c r="Z152" s="34"/>
      <c r="AA152" s="34"/>
      <c r="AB152" s="34"/>
      <c r="AC152" s="34"/>
      <c r="AD152" s="34"/>
      <c r="AE152" s="34"/>
      <c r="AT152" s="17" t="s">
        <v>402</v>
      </c>
      <c r="AU152" s="17" t="s">
        <v>84</v>
      </c>
    </row>
    <row r="153" spans="1:65" s="11" customFormat="1" ht="11.25">
      <c r="B153" s="169"/>
      <c r="C153" s="170"/>
      <c r="D153" s="160" t="s">
        <v>142</v>
      </c>
      <c r="E153" s="171" t="s">
        <v>28</v>
      </c>
      <c r="F153" s="172" t="s">
        <v>586</v>
      </c>
      <c r="G153" s="170"/>
      <c r="H153" s="173">
        <v>30</v>
      </c>
      <c r="I153" s="174"/>
      <c r="J153" s="170"/>
      <c r="K153" s="170"/>
      <c r="L153" s="175"/>
      <c r="M153" s="176"/>
      <c r="N153" s="177"/>
      <c r="O153" s="177"/>
      <c r="P153" s="177"/>
      <c r="Q153" s="177"/>
      <c r="R153" s="177"/>
      <c r="S153" s="177"/>
      <c r="T153" s="178"/>
      <c r="AT153" s="179" t="s">
        <v>142</v>
      </c>
      <c r="AU153" s="179" t="s">
        <v>84</v>
      </c>
      <c r="AV153" s="11" t="s">
        <v>84</v>
      </c>
      <c r="AW153" s="11" t="s">
        <v>35</v>
      </c>
      <c r="AX153" s="11" t="s">
        <v>74</v>
      </c>
      <c r="AY153" s="179" t="s">
        <v>141</v>
      </c>
    </row>
    <row r="154" spans="1:65" s="12" customFormat="1" ht="11.25">
      <c r="B154" s="180"/>
      <c r="C154" s="181"/>
      <c r="D154" s="160" t="s">
        <v>142</v>
      </c>
      <c r="E154" s="182" t="s">
        <v>28</v>
      </c>
      <c r="F154" s="183" t="s">
        <v>145</v>
      </c>
      <c r="G154" s="181"/>
      <c r="H154" s="184">
        <v>30</v>
      </c>
      <c r="I154" s="185"/>
      <c r="J154" s="181"/>
      <c r="K154" s="181"/>
      <c r="L154" s="186"/>
      <c r="M154" s="187"/>
      <c r="N154" s="188"/>
      <c r="O154" s="188"/>
      <c r="P154" s="188"/>
      <c r="Q154" s="188"/>
      <c r="R154" s="188"/>
      <c r="S154" s="188"/>
      <c r="T154" s="189"/>
      <c r="AT154" s="190" t="s">
        <v>142</v>
      </c>
      <c r="AU154" s="190" t="s">
        <v>84</v>
      </c>
      <c r="AV154" s="12" t="s">
        <v>140</v>
      </c>
      <c r="AW154" s="12" t="s">
        <v>35</v>
      </c>
      <c r="AX154" s="12" t="s">
        <v>82</v>
      </c>
      <c r="AY154" s="190" t="s">
        <v>141</v>
      </c>
    </row>
    <row r="155" spans="1:65" s="15" customFormat="1" ht="22.9" customHeight="1">
      <c r="B155" s="216"/>
      <c r="C155" s="217"/>
      <c r="D155" s="218" t="s">
        <v>73</v>
      </c>
      <c r="E155" s="230" t="s">
        <v>152</v>
      </c>
      <c r="F155" s="230" t="s">
        <v>587</v>
      </c>
      <c r="G155" s="217"/>
      <c r="H155" s="217"/>
      <c r="I155" s="220"/>
      <c r="J155" s="231">
        <f>BK155</f>
        <v>0</v>
      </c>
      <c r="K155" s="217"/>
      <c r="L155" s="222"/>
      <c r="M155" s="223"/>
      <c r="N155" s="224"/>
      <c r="O155" s="224"/>
      <c r="P155" s="225">
        <f>SUM(P156:P164)</f>
        <v>0</v>
      </c>
      <c r="Q155" s="224"/>
      <c r="R155" s="225">
        <f>SUM(R156:R164)</f>
        <v>0.35558299999999998</v>
      </c>
      <c r="S155" s="224"/>
      <c r="T155" s="226">
        <f>SUM(T156:T164)</f>
        <v>0</v>
      </c>
      <c r="AR155" s="227" t="s">
        <v>82</v>
      </c>
      <c r="AT155" s="228" t="s">
        <v>73</v>
      </c>
      <c r="AU155" s="228" t="s">
        <v>82</v>
      </c>
      <c r="AY155" s="227" t="s">
        <v>141</v>
      </c>
      <c r="BK155" s="229">
        <f>SUM(BK156:BK164)</f>
        <v>0</v>
      </c>
    </row>
    <row r="156" spans="1:65" s="2" customFormat="1" ht="24.2" customHeight="1">
      <c r="A156" s="34"/>
      <c r="B156" s="35"/>
      <c r="C156" s="145" t="s">
        <v>247</v>
      </c>
      <c r="D156" s="145" t="s">
        <v>135</v>
      </c>
      <c r="E156" s="146" t="s">
        <v>588</v>
      </c>
      <c r="F156" s="147" t="s">
        <v>589</v>
      </c>
      <c r="G156" s="148" t="s">
        <v>208</v>
      </c>
      <c r="H156" s="149">
        <v>5</v>
      </c>
      <c r="I156" s="150"/>
      <c r="J156" s="151">
        <f>ROUND(I156*H156,2)</f>
        <v>0</v>
      </c>
      <c r="K156" s="147" t="s">
        <v>518</v>
      </c>
      <c r="L156" s="39"/>
      <c r="M156" s="152" t="s">
        <v>28</v>
      </c>
      <c r="N156" s="153" t="s">
        <v>45</v>
      </c>
      <c r="O156" s="64"/>
      <c r="P156" s="154">
        <f>O156*H156</f>
        <v>0</v>
      </c>
      <c r="Q156" s="154">
        <v>7.102E-2</v>
      </c>
      <c r="R156" s="154">
        <f>Q156*H156</f>
        <v>0.35509999999999997</v>
      </c>
      <c r="S156" s="154">
        <v>0</v>
      </c>
      <c r="T156" s="155">
        <f>S156*H156</f>
        <v>0</v>
      </c>
      <c r="U156" s="34"/>
      <c r="V156" s="34"/>
      <c r="W156" s="34"/>
      <c r="X156" s="34"/>
      <c r="Y156" s="34"/>
      <c r="Z156" s="34"/>
      <c r="AA156" s="34"/>
      <c r="AB156" s="34"/>
      <c r="AC156" s="34"/>
      <c r="AD156" s="34"/>
      <c r="AE156" s="34"/>
      <c r="AR156" s="156" t="s">
        <v>140</v>
      </c>
      <c r="AT156" s="156" t="s">
        <v>135</v>
      </c>
      <c r="AU156" s="156" t="s">
        <v>84</v>
      </c>
      <c r="AY156" s="17" t="s">
        <v>141</v>
      </c>
      <c r="BE156" s="157">
        <f>IF(N156="základní",J156,0)</f>
        <v>0</v>
      </c>
      <c r="BF156" s="157">
        <f>IF(N156="snížená",J156,0)</f>
        <v>0</v>
      </c>
      <c r="BG156" s="157">
        <f>IF(N156="zákl. přenesená",J156,0)</f>
        <v>0</v>
      </c>
      <c r="BH156" s="157">
        <f>IF(N156="sníž. přenesená",J156,0)</f>
        <v>0</v>
      </c>
      <c r="BI156" s="157">
        <f>IF(N156="nulová",J156,0)</f>
        <v>0</v>
      </c>
      <c r="BJ156" s="17" t="s">
        <v>82</v>
      </c>
      <c r="BK156" s="157">
        <f>ROUND(I156*H156,2)</f>
        <v>0</v>
      </c>
      <c r="BL156" s="17" t="s">
        <v>140</v>
      </c>
      <c r="BM156" s="156" t="s">
        <v>242</v>
      </c>
    </row>
    <row r="157" spans="1:65" s="2" customFormat="1" ht="11.25">
      <c r="A157" s="34"/>
      <c r="B157" s="35"/>
      <c r="C157" s="36"/>
      <c r="D157" s="239" t="s">
        <v>519</v>
      </c>
      <c r="E157" s="36"/>
      <c r="F157" s="240" t="s">
        <v>590</v>
      </c>
      <c r="G157" s="36"/>
      <c r="H157" s="36"/>
      <c r="I157" s="233"/>
      <c r="J157" s="36"/>
      <c r="K157" s="36"/>
      <c r="L157" s="39"/>
      <c r="M157" s="234"/>
      <c r="N157" s="235"/>
      <c r="O157" s="64"/>
      <c r="P157" s="64"/>
      <c r="Q157" s="64"/>
      <c r="R157" s="64"/>
      <c r="S157" s="64"/>
      <c r="T157" s="65"/>
      <c r="U157" s="34"/>
      <c r="V157" s="34"/>
      <c r="W157" s="34"/>
      <c r="X157" s="34"/>
      <c r="Y157" s="34"/>
      <c r="Z157" s="34"/>
      <c r="AA157" s="34"/>
      <c r="AB157" s="34"/>
      <c r="AC157" s="34"/>
      <c r="AD157" s="34"/>
      <c r="AE157" s="34"/>
      <c r="AT157" s="17" t="s">
        <v>519</v>
      </c>
      <c r="AU157" s="17" t="s">
        <v>84</v>
      </c>
    </row>
    <row r="158" spans="1:65" s="11" customFormat="1" ht="11.25">
      <c r="B158" s="169"/>
      <c r="C158" s="170"/>
      <c r="D158" s="160" t="s">
        <v>142</v>
      </c>
      <c r="E158" s="171" t="s">
        <v>28</v>
      </c>
      <c r="F158" s="172" t="s">
        <v>591</v>
      </c>
      <c r="G158" s="170"/>
      <c r="H158" s="173">
        <v>2</v>
      </c>
      <c r="I158" s="174"/>
      <c r="J158" s="170"/>
      <c r="K158" s="170"/>
      <c r="L158" s="175"/>
      <c r="M158" s="176"/>
      <c r="N158" s="177"/>
      <c r="O158" s="177"/>
      <c r="P158" s="177"/>
      <c r="Q158" s="177"/>
      <c r="R158" s="177"/>
      <c r="S158" s="177"/>
      <c r="T158" s="178"/>
      <c r="AT158" s="179" t="s">
        <v>142</v>
      </c>
      <c r="AU158" s="179" t="s">
        <v>84</v>
      </c>
      <c r="AV158" s="11" t="s">
        <v>84</v>
      </c>
      <c r="AW158" s="11" t="s">
        <v>35</v>
      </c>
      <c r="AX158" s="11" t="s">
        <v>74</v>
      </c>
      <c r="AY158" s="179" t="s">
        <v>141</v>
      </c>
    </row>
    <row r="159" spans="1:65" s="11" customFormat="1" ht="11.25">
      <c r="B159" s="169"/>
      <c r="C159" s="170"/>
      <c r="D159" s="160" t="s">
        <v>142</v>
      </c>
      <c r="E159" s="171" t="s">
        <v>28</v>
      </c>
      <c r="F159" s="172" t="s">
        <v>592</v>
      </c>
      <c r="G159" s="170"/>
      <c r="H159" s="173">
        <v>3</v>
      </c>
      <c r="I159" s="174"/>
      <c r="J159" s="170"/>
      <c r="K159" s="170"/>
      <c r="L159" s="175"/>
      <c r="M159" s="176"/>
      <c r="N159" s="177"/>
      <c r="O159" s="177"/>
      <c r="P159" s="177"/>
      <c r="Q159" s="177"/>
      <c r="R159" s="177"/>
      <c r="S159" s="177"/>
      <c r="T159" s="178"/>
      <c r="AT159" s="179" t="s">
        <v>142</v>
      </c>
      <c r="AU159" s="179" t="s">
        <v>84</v>
      </c>
      <c r="AV159" s="11" t="s">
        <v>84</v>
      </c>
      <c r="AW159" s="11" t="s">
        <v>35</v>
      </c>
      <c r="AX159" s="11" t="s">
        <v>74</v>
      </c>
      <c r="AY159" s="179" t="s">
        <v>141</v>
      </c>
    </row>
    <row r="160" spans="1:65" s="12" customFormat="1" ht="11.25">
      <c r="B160" s="180"/>
      <c r="C160" s="181"/>
      <c r="D160" s="160" t="s">
        <v>142</v>
      </c>
      <c r="E160" s="182" t="s">
        <v>28</v>
      </c>
      <c r="F160" s="183" t="s">
        <v>145</v>
      </c>
      <c r="G160" s="181"/>
      <c r="H160" s="184">
        <v>5</v>
      </c>
      <c r="I160" s="185"/>
      <c r="J160" s="181"/>
      <c r="K160" s="181"/>
      <c r="L160" s="186"/>
      <c r="M160" s="187"/>
      <c r="N160" s="188"/>
      <c r="O160" s="188"/>
      <c r="P160" s="188"/>
      <c r="Q160" s="188"/>
      <c r="R160" s="188"/>
      <c r="S160" s="188"/>
      <c r="T160" s="189"/>
      <c r="AT160" s="190" t="s">
        <v>142</v>
      </c>
      <c r="AU160" s="190" t="s">
        <v>84</v>
      </c>
      <c r="AV160" s="12" t="s">
        <v>140</v>
      </c>
      <c r="AW160" s="12" t="s">
        <v>35</v>
      </c>
      <c r="AX160" s="12" t="s">
        <v>82</v>
      </c>
      <c r="AY160" s="190" t="s">
        <v>141</v>
      </c>
    </row>
    <row r="161" spans="1:65" s="2" customFormat="1" ht="24.2" customHeight="1">
      <c r="A161" s="34"/>
      <c r="B161" s="35"/>
      <c r="C161" s="145" t="s">
        <v>197</v>
      </c>
      <c r="D161" s="145" t="s">
        <v>135</v>
      </c>
      <c r="E161" s="146" t="s">
        <v>593</v>
      </c>
      <c r="F161" s="147" t="s">
        <v>594</v>
      </c>
      <c r="G161" s="148" t="s">
        <v>159</v>
      </c>
      <c r="H161" s="149">
        <v>2.5</v>
      </c>
      <c r="I161" s="150"/>
      <c r="J161" s="151">
        <f>ROUND(I161*H161,2)</f>
        <v>0</v>
      </c>
      <c r="K161" s="147" t="s">
        <v>518</v>
      </c>
      <c r="L161" s="39"/>
      <c r="M161" s="152" t="s">
        <v>28</v>
      </c>
      <c r="N161" s="153" t="s">
        <v>45</v>
      </c>
      <c r="O161" s="64"/>
      <c r="P161" s="154">
        <f>O161*H161</f>
        <v>0</v>
      </c>
      <c r="Q161" s="154">
        <v>1.9320000000000001E-4</v>
      </c>
      <c r="R161" s="154">
        <f>Q161*H161</f>
        <v>4.8300000000000003E-4</v>
      </c>
      <c r="S161" s="154">
        <v>0</v>
      </c>
      <c r="T161" s="155">
        <f>S161*H161</f>
        <v>0</v>
      </c>
      <c r="U161" s="34"/>
      <c r="V161" s="34"/>
      <c r="W161" s="34"/>
      <c r="X161" s="34"/>
      <c r="Y161" s="34"/>
      <c r="Z161" s="34"/>
      <c r="AA161" s="34"/>
      <c r="AB161" s="34"/>
      <c r="AC161" s="34"/>
      <c r="AD161" s="34"/>
      <c r="AE161" s="34"/>
      <c r="AR161" s="156" t="s">
        <v>140</v>
      </c>
      <c r="AT161" s="156" t="s">
        <v>135</v>
      </c>
      <c r="AU161" s="156" t="s">
        <v>84</v>
      </c>
      <c r="AY161" s="17" t="s">
        <v>141</v>
      </c>
      <c r="BE161" s="157">
        <f>IF(N161="základní",J161,0)</f>
        <v>0</v>
      </c>
      <c r="BF161" s="157">
        <f>IF(N161="snížená",J161,0)</f>
        <v>0</v>
      </c>
      <c r="BG161" s="157">
        <f>IF(N161="zákl. přenesená",J161,0)</f>
        <v>0</v>
      </c>
      <c r="BH161" s="157">
        <f>IF(N161="sníž. přenesená",J161,0)</f>
        <v>0</v>
      </c>
      <c r="BI161" s="157">
        <f>IF(N161="nulová",J161,0)</f>
        <v>0</v>
      </c>
      <c r="BJ161" s="17" t="s">
        <v>82</v>
      </c>
      <c r="BK161" s="157">
        <f>ROUND(I161*H161,2)</f>
        <v>0</v>
      </c>
      <c r="BL161" s="17" t="s">
        <v>140</v>
      </c>
      <c r="BM161" s="156" t="s">
        <v>245</v>
      </c>
    </row>
    <row r="162" spans="1:65" s="2" customFormat="1" ht="11.25">
      <c r="A162" s="34"/>
      <c r="B162" s="35"/>
      <c r="C162" s="36"/>
      <c r="D162" s="239" t="s">
        <v>519</v>
      </c>
      <c r="E162" s="36"/>
      <c r="F162" s="240" t="s">
        <v>595</v>
      </c>
      <c r="G162" s="36"/>
      <c r="H162" s="36"/>
      <c r="I162" s="233"/>
      <c r="J162" s="36"/>
      <c r="K162" s="36"/>
      <c r="L162" s="39"/>
      <c r="M162" s="234"/>
      <c r="N162" s="235"/>
      <c r="O162" s="64"/>
      <c r="P162" s="64"/>
      <c r="Q162" s="64"/>
      <c r="R162" s="64"/>
      <c r="S162" s="64"/>
      <c r="T162" s="65"/>
      <c r="U162" s="34"/>
      <c r="V162" s="34"/>
      <c r="W162" s="34"/>
      <c r="X162" s="34"/>
      <c r="Y162" s="34"/>
      <c r="Z162" s="34"/>
      <c r="AA162" s="34"/>
      <c r="AB162" s="34"/>
      <c r="AC162" s="34"/>
      <c r="AD162" s="34"/>
      <c r="AE162" s="34"/>
      <c r="AT162" s="17" t="s">
        <v>519</v>
      </c>
      <c r="AU162" s="17" t="s">
        <v>84</v>
      </c>
    </row>
    <row r="163" spans="1:65" s="11" customFormat="1" ht="11.25">
      <c r="B163" s="169"/>
      <c r="C163" s="170"/>
      <c r="D163" s="160" t="s">
        <v>142</v>
      </c>
      <c r="E163" s="171" t="s">
        <v>28</v>
      </c>
      <c r="F163" s="172" t="s">
        <v>596</v>
      </c>
      <c r="G163" s="170"/>
      <c r="H163" s="173">
        <v>2.5</v>
      </c>
      <c r="I163" s="174"/>
      <c r="J163" s="170"/>
      <c r="K163" s="170"/>
      <c r="L163" s="175"/>
      <c r="M163" s="176"/>
      <c r="N163" s="177"/>
      <c r="O163" s="177"/>
      <c r="P163" s="177"/>
      <c r="Q163" s="177"/>
      <c r="R163" s="177"/>
      <c r="S163" s="177"/>
      <c r="T163" s="178"/>
      <c r="AT163" s="179" t="s">
        <v>142</v>
      </c>
      <c r="AU163" s="179" t="s">
        <v>84</v>
      </c>
      <c r="AV163" s="11" t="s">
        <v>84</v>
      </c>
      <c r="AW163" s="11" t="s">
        <v>35</v>
      </c>
      <c r="AX163" s="11" t="s">
        <v>74</v>
      </c>
      <c r="AY163" s="179" t="s">
        <v>141</v>
      </c>
    </row>
    <row r="164" spans="1:65" s="12" customFormat="1" ht="11.25">
      <c r="B164" s="180"/>
      <c r="C164" s="181"/>
      <c r="D164" s="160" t="s">
        <v>142</v>
      </c>
      <c r="E164" s="182" t="s">
        <v>28</v>
      </c>
      <c r="F164" s="183" t="s">
        <v>145</v>
      </c>
      <c r="G164" s="181"/>
      <c r="H164" s="184">
        <v>2.5</v>
      </c>
      <c r="I164" s="185"/>
      <c r="J164" s="181"/>
      <c r="K164" s="181"/>
      <c r="L164" s="186"/>
      <c r="M164" s="187"/>
      <c r="N164" s="188"/>
      <c r="O164" s="188"/>
      <c r="P164" s="188"/>
      <c r="Q164" s="188"/>
      <c r="R164" s="188"/>
      <c r="S164" s="188"/>
      <c r="T164" s="189"/>
      <c r="AT164" s="190" t="s">
        <v>142</v>
      </c>
      <c r="AU164" s="190" t="s">
        <v>84</v>
      </c>
      <c r="AV164" s="12" t="s">
        <v>140</v>
      </c>
      <c r="AW164" s="12" t="s">
        <v>35</v>
      </c>
      <c r="AX164" s="12" t="s">
        <v>82</v>
      </c>
      <c r="AY164" s="190" t="s">
        <v>141</v>
      </c>
    </row>
    <row r="165" spans="1:65" s="15" customFormat="1" ht="22.9" customHeight="1">
      <c r="B165" s="216"/>
      <c r="C165" s="217"/>
      <c r="D165" s="218" t="s">
        <v>73</v>
      </c>
      <c r="E165" s="230" t="s">
        <v>140</v>
      </c>
      <c r="F165" s="230" t="s">
        <v>597</v>
      </c>
      <c r="G165" s="217"/>
      <c r="H165" s="217"/>
      <c r="I165" s="220"/>
      <c r="J165" s="231">
        <f>BK165</f>
        <v>0</v>
      </c>
      <c r="K165" s="217"/>
      <c r="L165" s="222"/>
      <c r="M165" s="223"/>
      <c r="N165" s="224"/>
      <c r="O165" s="224"/>
      <c r="P165" s="225">
        <f>SUM(P166:P177)</f>
        <v>0</v>
      </c>
      <c r="Q165" s="224"/>
      <c r="R165" s="225">
        <f>SUM(R166:R177)</f>
        <v>0.10013928000000001</v>
      </c>
      <c r="S165" s="224"/>
      <c r="T165" s="226">
        <f>SUM(T166:T177)</f>
        <v>0</v>
      </c>
      <c r="AR165" s="227" t="s">
        <v>82</v>
      </c>
      <c r="AT165" s="228" t="s">
        <v>73</v>
      </c>
      <c r="AU165" s="228" t="s">
        <v>82</v>
      </c>
      <c r="AY165" s="227" t="s">
        <v>141</v>
      </c>
      <c r="BK165" s="229">
        <f>SUM(BK166:BK177)</f>
        <v>0</v>
      </c>
    </row>
    <row r="166" spans="1:65" s="2" customFormat="1" ht="78" customHeight="1">
      <c r="A166" s="34"/>
      <c r="B166" s="35"/>
      <c r="C166" s="145" t="s">
        <v>257</v>
      </c>
      <c r="D166" s="145" t="s">
        <v>135</v>
      </c>
      <c r="E166" s="146" t="s">
        <v>598</v>
      </c>
      <c r="F166" s="147" t="s">
        <v>599</v>
      </c>
      <c r="G166" s="148" t="s">
        <v>600</v>
      </c>
      <c r="H166" s="149">
        <v>79.53</v>
      </c>
      <c r="I166" s="150"/>
      <c r="J166" s="151">
        <f>ROUND(I166*H166,2)</f>
        <v>0</v>
      </c>
      <c r="K166" s="147" t="s">
        <v>518</v>
      </c>
      <c r="L166" s="39"/>
      <c r="M166" s="152" t="s">
        <v>28</v>
      </c>
      <c r="N166" s="153" t="s">
        <v>45</v>
      </c>
      <c r="O166" s="64"/>
      <c r="P166" s="154">
        <f>O166*H166</f>
        <v>0</v>
      </c>
      <c r="Q166" s="154">
        <v>0</v>
      </c>
      <c r="R166" s="154">
        <f>Q166*H166</f>
        <v>0</v>
      </c>
      <c r="S166" s="154">
        <v>0</v>
      </c>
      <c r="T166" s="155">
        <f>S166*H166</f>
        <v>0</v>
      </c>
      <c r="U166" s="34"/>
      <c r="V166" s="34"/>
      <c r="W166" s="34"/>
      <c r="X166" s="34"/>
      <c r="Y166" s="34"/>
      <c r="Z166" s="34"/>
      <c r="AA166" s="34"/>
      <c r="AB166" s="34"/>
      <c r="AC166" s="34"/>
      <c r="AD166" s="34"/>
      <c r="AE166" s="34"/>
      <c r="AR166" s="156" t="s">
        <v>140</v>
      </c>
      <c r="AT166" s="156" t="s">
        <v>135</v>
      </c>
      <c r="AU166" s="156" t="s">
        <v>84</v>
      </c>
      <c r="AY166" s="17" t="s">
        <v>141</v>
      </c>
      <c r="BE166" s="157">
        <f>IF(N166="základní",J166,0)</f>
        <v>0</v>
      </c>
      <c r="BF166" s="157">
        <f>IF(N166="snížená",J166,0)</f>
        <v>0</v>
      </c>
      <c r="BG166" s="157">
        <f>IF(N166="zákl. přenesená",J166,0)</f>
        <v>0</v>
      </c>
      <c r="BH166" s="157">
        <f>IF(N166="sníž. přenesená",J166,0)</f>
        <v>0</v>
      </c>
      <c r="BI166" s="157">
        <f>IF(N166="nulová",J166,0)</f>
        <v>0</v>
      </c>
      <c r="BJ166" s="17" t="s">
        <v>82</v>
      </c>
      <c r="BK166" s="157">
        <f>ROUND(I166*H166,2)</f>
        <v>0</v>
      </c>
      <c r="BL166" s="17" t="s">
        <v>140</v>
      </c>
      <c r="BM166" s="156" t="s">
        <v>253</v>
      </c>
    </row>
    <row r="167" spans="1:65" s="2" customFormat="1" ht="11.25">
      <c r="A167" s="34"/>
      <c r="B167" s="35"/>
      <c r="C167" s="36"/>
      <c r="D167" s="239" t="s">
        <v>519</v>
      </c>
      <c r="E167" s="36"/>
      <c r="F167" s="240" t="s">
        <v>601</v>
      </c>
      <c r="G167" s="36"/>
      <c r="H167" s="36"/>
      <c r="I167" s="233"/>
      <c r="J167" s="36"/>
      <c r="K167" s="36"/>
      <c r="L167" s="39"/>
      <c r="M167" s="234"/>
      <c r="N167" s="235"/>
      <c r="O167" s="64"/>
      <c r="P167" s="64"/>
      <c r="Q167" s="64"/>
      <c r="R167" s="64"/>
      <c r="S167" s="64"/>
      <c r="T167" s="65"/>
      <c r="U167" s="34"/>
      <c r="V167" s="34"/>
      <c r="W167" s="34"/>
      <c r="X167" s="34"/>
      <c r="Y167" s="34"/>
      <c r="Z167" s="34"/>
      <c r="AA167" s="34"/>
      <c r="AB167" s="34"/>
      <c r="AC167" s="34"/>
      <c r="AD167" s="34"/>
      <c r="AE167" s="34"/>
      <c r="AT167" s="17" t="s">
        <v>519</v>
      </c>
      <c r="AU167" s="17" t="s">
        <v>84</v>
      </c>
    </row>
    <row r="168" spans="1:65" s="11" customFormat="1" ht="11.25">
      <c r="B168" s="169"/>
      <c r="C168" s="170"/>
      <c r="D168" s="160" t="s">
        <v>142</v>
      </c>
      <c r="E168" s="171" t="s">
        <v>28</v>
      </c>
      <c r="F168" s="172" t="s">
        <v>602</v>
      </c>
      <c r="G168" s="170"/>
      <c r="H168" s="173">
        <v>79.53</v>
      </c>
      <c r="I168" s="174"/>
      <c r="J168" s="170"/>
      <c r="K168" s="170"/>
      <c r="L168" s="175"/>
      <c r="M168" s="176"/>
      <c r="N168" s="177"/>
      <c r="O168" s="177"/>
      <c r="P168" s="177"/>
      <c r="Q168" s="177"/>
      <c r="R168" s="177"/>
      <c r="S168" s="177"/>
      <c r="T168" s="178"/>
      <c r="AT168" s="179" t="s">
        <v>142</v>
      </c>
      <c r="AU168" s="179" t="s">
        <v>84</v>
      </c>
      <c r="AV168" s="11" t="s">
        <v>84</v>
      </c>
      <c r="AW168" s="11" t="s">
        <v>35</v>
      </c>
      <c r="AX168" s="11" t="s">
        <v>74</v>
      </c>
      <c r="AY168" s="179" t="s">
        <v>141</v>
      </c>
    </row>
    <row r="169" spans="1:65" s="12" customFormat="1" ht="11.25">
      <c r="B169" s="180"/>
      <c r="C169" s="181"/>
      <c r="D169" s="160" t="s">
        <v>142</v>
      </c>
      <c r="E169" s="182" t="s">
        <v>28</v>
      </c>
      <c r="F169" s="183" t="s">
        <v>145</v>
      </c>
      <c r="G169" s="181"/>
      <c r="H169" s="184">
        <v>79.53</v>
      </c>
      <c r="I169" s="185"/>
      <c r="J169" s="181"/>
      <c r="K169" s="181"/>
      <c r="L169" s="186"/>
      <c r="M169" s="187"/>
      <c r="N169" s="188"/>
      <c r="O169" s="188"/>
      <c r="P169" s="188"/>
      <c r="Q169" s="188"/>
      <c r="R169" s="188"/>
      <c r="S169" s="188"/>
      <c r="T169" s="189"/>
      <c r="AT169" s="190" t="s">
        <v>142</v>
      </c>
      <c r="AU169" s="190" t="s">
        <v>84</v>
      </c>
      <c r="AV169" s="12" t="s">
        <v>140</v>
      </c>
      <c r="AW169" s="12" t="s">
        <v>35</v>
      </c>
      <c r="AX169" s="12" t="s">
        <v>82</v>
      </c>
      <c r="AY169" s="190" t="s">
        <v>141</v>
      </c>
    </row>
    <row r="170" spans="1:65" s="2" customFormat="1" ht="24.2" customHeight="1">
      <c r="A170" s="34"/>
      <c r="B170" s="35"/>
      <c r="C170" s="145" t="s">
        <v>203</v>
      </c>
      <c r="D170" s="145" t="s">
        <v>135</v>
      </c>
      <c r="E170" s="146" t="s">
        <v>603</v>
      </c>
      <c r="F170" s="147" t="s">
        <v>604</v>
      </c>
      <c r="G170" s="148" t="s">
        <v>208</v>
      </c>
      <c r="H170" s="149">
        <v>2.3820000000000001</v>
      </c>
      <c r="I170" s="150"/>
      <c r="J170" s="151">
        <f>ROUND(I170*H170,2)</f>
        <v>0</v>
      </c>
      <c r="K170" s="147" t="s">
        <v>518</v>
      </c>
      <c r="L170" s="39"/>
      <c r="M170" s="152" t="s">
        <v>28</v>
      </c>
      <c r="N170" s="153" t="s">
        <v>45</v>
      </c>
      <c r="O170" s="64"/>
      <c r="P170" s="154">
        <f>O170*H170</f>
        <v>0</v>
      </c>
      <c r="Q170" s="154">
        <v>2.102E-2</v>
      </c>
      <c r="R170" s="154">
        <f>Q170*H170</f>
        <v>5.0069640000000006E-2</v>
      </c>
      <c r="S170" s="154">
        <v>0</v>
      </c>
      <c r="T170" s="155">
        <f>S170*H170</f>
        <v>0</v>
      </c>
      <c r="U170" s="34"/>
      <c r="V170" s="34"/>
      <c r="W170" s="34"/>
      <c r="X170" s="34"/>
      <c r="Y170" s="34"/>
      <c r="Z170" s="34"/>
      <c r="AA170" s="34"/>
      <c r="AB170" s="34"/>
      <c r="AC170" s="34"/>
      <c r="AD170" s="34"/>
      <c r="AE170" s="34"/>
      <c r="AR170" s="156" t="s">
        <v>140</v>
      </c>
      <c r="AT170" s="156" t="s">
        <v>135</v>
      </c>
      <c r="AU170" s="156" t="s">
        <v>84</v>
      </c>
      <c r="AY170" s="17" t="s">
        <v>141</v>
      </c>
      <c r="BE170" s="157">
        <f>IF(N170="základní",J170,0)</f>
        <v>0</v>
      </c>
      <c r="BF170" s="157">
        <f>IF(N170="snížená",J170,0)</f>
        <v>0</v>
      </c>
      <c r="BG170" s="157">
        <f>IF(N170="zákl. přenesená",J170,0)</f>
        <v>0</v>
      </c>
      <c r="BH170" s="157">
        <f>IF(N170="sníž. přenesená",J170,0)</f>
        <v>0</v>
      </c>
      <c r="BI170" s="157">
        <f>IF(N170="nulová",J170,0)</f>
        <v>0</v>
      </c>
      <c r="BJ170" s="17" t="s">
        <v>82</v>
      </c>
      <c r="BK170" s="157">
        <f>ROUND(I170*H170,2)</f>
        <v>0</v>
      </c>
      <c r="BL170" s="17" t="s">
        <v>140</v>
      </c>
      <c r="BM170" s="156" t="s">
        <v>260</v>
      </c>
    </row>
    <row r="171" spans="1:65" s="2" customFormat="1" ht="11.25">
      <c r="A171" s="34"/>
      <c r="B171" s="35"/>
      <c r="C171" s="36"/>
      <c r="D171" s="239" t="s">
        <v>519</v>
      </c>
      <c r="E171" s="36"/>
      <c r="F171" s="240" t="s">
        <v>605</v>
      </c>
      <c r="G171" s="36"/>
      <c r="H171" s="36"/>
      <c r="I171" s="233"/>
      <c r="J171" s="36"/>
      <c r="K171" s="36"/>
      <c r="L171" s="39"/>
      <c r="M171" s="234"/>
      <c r="N171" s="235"/>
      <c r="O171" s="64"/>
      <c r="P171" s="64"/>
      <c r="Q171" s="64"/>
      <c r="R171" s="64"/>
      <c r="S171" s="64"/>
      <c r="T171" s="65"/>
      <c r="U171" s="34"/>
      <c r="V171" s="34"/>
      <c r="W171" s="34"/>
      <c r="X171" s="34"/>
      <c r="Y171" s="34"/>
      <c r="Z171" s="34"/>
      <c r="AA171" s="34"/>
      <c r="AB171" s="34"/>
      <c r="AC171" s="34"/>
      <c r="AD171" s="34"/>
      <c r="AE171" s="34"/>
      <c r="AT171" s="17" t="s">
        <v>519</v>
      </c>
      <c r="AU171" s="17" t="s">
        <v>84</v>
      </c>
    </row>
    <row r="172" spans="1:65" s="11" customFormat="1" ht="11.25">
      <c r="B172" s="169"/>
      <c r="C172" s="170"/>
      <c r="D172" s="160" t="s">
        <v>142</v>
      </c>
      <c r="E172" s="171" t="s">
        <v>28</v>
      </c>
      <c r="F172" s="172" t="s">
        <v>606</v>
      </c>
      <c r="G172" s="170"/>
      <c r="H172" s="173">
        <v>1.0820000000000001</v>
      </c>
      <c r="I172" s="174"/>
      <c r="J172" s="170"/>
      <c r="K172" s="170"/>
      <c r="L172" s="175"/>
      <c r="M172" s="176"/>
      <c r="N172" s="177"/>
      <c r="O172" s="177"/>
      <c r="P172" s="177"/>
      <c r="Q172" s="177"/>
      <c r="R172" s="177"/>
      <c r="S172" s="177"/>
      <c r="T172" s="178"/>
      <c r="AT172" s="179" t="s">
        <v>142</v>
      </c>
      <c r="AU172" s="179" t="s">
        <v>84</v>
      </c>
      <c r="AV172" s="11" t="s">
        <v>84</v>
      </c>
      <c r="AW172" s="11" t="s">
        <v>35</v>
      </c>
      <c r="AX172" s="11" t="s">
        <v>74</v>
      </c>
      <c r="AY172" s="179" t="s">
        <v>141</v>
      </c>
    </row>
    <row r="173" spans="1:65" s="11" customFormat="1" ht="11.25">
      <c r="B173" s="169"/>
      <c r="C173" s="170"/>
      <c r="D173" s="160" t="s">
        <v>142</v>
      </c>
      <c r="E173" s="171" t="s">
        <v>28</v>
      </c>
      <c r="F173" s="172" t="s">
        <v>607</v>
      </c>
      <c r="G173" s="170"/>
      <c r="H173" s="173">
        <v>0.5</v>
      </c>
      <c r="I173" s="174"/>
      <c r="J173" s="170"/>
      <c r="K173" s="170"/>
      <c r="L173" s="175"/>
      <c r="M173" s="176"/>
      <c r="N173" s="177"/>
      <c r="O173" s="177"/>
      <c r="P173" s="177"/>
      <c r="Q173" s="177"/>
      <c r="R173" s="177"/>
      <c r="S173" s="177"/>
      <c r="T173" s="178"/>
      <c r="AT173" s="179" t="s">
        <v>142</v>
      </c>
      <c r="AU173" s="179" t="s">
        <v>84</v>
      </c>
      <c r="AV173" s="11" t="s">
        <v>84</v>
      </c>
      <c r="AW173" s="11" t="s">
        <v>35</v>
      </c>
      <c r="AX173" s="11" t="s">
        <v>74</v>
      </c>
      <c r="AY173" s="179" t="s">
        <v>141</v>
      </c>
    </row>
    <row r="174" spans="1:65" s="11" customFormat="1" ht="11.25">
      <c r="B174" s="169"/>
      <c r="C174" s="170"/>
      <c r="D174" s="160" t="s">
        <v>142</v>
      </c>
      <c r="E174" s="171" t="s">
        <v>28</v>
      </c>
      <c r="F174" s="172" t="s">
        <v>608</v>
      </c>
      <c r="G174" s="170"/>
      <c r="H174" s="173">
        <v>0.8</v>
      </c>
      <c r="I174" s="174"/>
      <c r="J174" s="170"/>
      <c r="K174" s="170"/>
      <c r="L174" s="175"/>
      <c r="M174" s="176"/>
      <c r="N174" s="177"/>
      <c r="O174" s="177"/>
      <c r="P174" s="177"/>
      <c r="Q174" s="177"/>
      <c r="R174" s="177"/>
      <c r="S174" s="177"/>
      <c r="T174" s="178"/>
      <c r="AT174" s="179" t="s">
        <v>142</v>
      </c>
      <c r="AU174" s="179" t="s">
        <v>84</v>
      </c>
      <c r="AV174" s="11" t="s">
        <v>84</v>
      </c>
      <c r="AW174" s="11" t="s">
        <v>35</v>
      </c>
      <c r="AX174" s="11" t="s">
        <v>74</v>
      </c>
      <c r="AY174" s="179" t="s">
        <v>141</v>
      </c>
    </row>
    <row r="175" spans="1:65" s="12" customFormat="1" ht="11.25">
      <c r="B175" s="180"/>
      <c r="C175" s="181"/>
      <c r="D175" s="160" t="s">
        <v>142</v>
      </c>
      <c r="E175" s="182" t="s">
        <v>28</v>
      </c>
      <c r="F175" s="183" t="s">
        <v>145</v>
      </c>
      <c r="G175" s="181"/>
      <c r="H175" s="184">
        <v>2.3820000000000001</v>
      </c>
      <c r="I175" s="185"/>
      <c r="J175" s="181"/>
      <c r="K175" s="181"/>
      <c r="L175" s="186"/>
      <c r="M175" s="187"/>
      <c r="N175" s="188"/>
      <c r="O175" s="188"/>
      <c r="P175" s="188"/>
      <c r="Q175" s="188"/>
      <c r="R175" s="188"/>
      <c r="S175" s="188"/>
      <c r="T175" s="189"/>
      <c r="AT175" s="190" t="s">
        <v>142</v>
      </c>
      <c r="AU175" s="190" t="s">
        <v>84</v>
      </c>
      <c r="AV175" s="12" t="s">
        <v>140</v>
      </c>
      <c r="AW175" s="12" t="s">
        <v>35</v>
      </c>
      <c r="AX175" s="12" t="s">
        <v>82</v>
      </c>
      <c r="AY175" s="190" t="s">
        <v>141</v>
      </c>
    </row>
    <row r="176" spans="1:65" s="2" customFormat="1" ht="24.2" customHeight="1">
      <c r="A176" s="34"/>
      <c r="B176" s="35"/>
      <c r="C176" s="145" t="s">
        <v>273</v>
      </c>
      <c r="D176" s="145" t="s">
        <v>135</v>
      </c>
      <c r="E176" s="146" t="s">
        <v>609</v>
      </c>
      <c r="F176" s="147" t="s">
        <v>610</v>
      </c>
      <c r="G176" s="148" t="s">
        <v>208</v>
      </c>
      <c r="H176" s="149">
        <v>2.3820000000000001</v>
      </c>
      <c r="I176" s="150"/>
      <c r="J176" s="151">
        <f>ROUND(I176*H176,2)</f>
        <v>0</v>
      </c>
      <c r="K176" s="147" t="s">
        <v>518</v>
      </c>
      <c r="L176" s="39"/>
      <c r="M176" s="152" t="s">
        <v>28</v>
      </c>
      <c r="N176" s="153" t="s">
        <v>45</v>
      </c>
      <c r="O176" s="64"/>
      <c r="P176" s="154">
        <f>O176*H176</f>
        <v>0</v>
      </c>
      <c r="Q176" s="154">
        <v>2.102E-2</v>
      </c>
      <c r="R176" s="154">
        <f>Q176*H176</f>
        <v>5.0069640000000006E-2</v>
      </c>
      <c r="S176" s="154">
        <v>0</v>
      </c>
      <c r="T176" s="155">
        <f>S176*H176</f>
        <v>0</v>
      </c>
      <c r="U176" s="34"/>
      <c r="V176" s="34"/>
      <c r="W176" s="34"/>
      <c r="X176" s="34"/>
      <c r="Y176" s="34"/>
      <c r="Z176" s="34"/>
      <c r="AA176" s="34"/>
      <c r="AB176" s="34"/>
      <c r="AC176" s="34"/>
      <c r="AD176" s="34"/>
      <c r="AE176" s="34"/>
      <c r="AR176" s="156" t="s">
        <v>140</v>
      </c>
      <c r="AT176" s="156" t="s">
        <v>135</v>
      </c>
      <c r="AU176" s="156" t="s">
        <v>84</v>
      </c>
      <c r="AY176" s="17" t="s">
        <v>141</v>
      </c>
      <c r="BE176" s="157">
        <f>IF(N176="základní",J176,0)</f>
        <v>0</v>
      </c>
      <c r="BF176" s="157">
        <f>IF(N176="snížená",J176,0)</f>
        <v>0</v>
      </c>
      <c r="BG176" s="157">
        <f>IF(N176="zákl. přenesená",J176,0)</f>
        <v>0</v>
      </c>
      <c r="BH176" s="157">
        <f>IF(N176="sníž. přenesená",J176,0)</f>
        <v>0</v>
      </c>
      <c r="BI176" s="157">
        <f>IF(N176="nulová",J176,0)</f>
        <v>0</v>
      </c>
      <c r="BJ176" s="17" t="s">
        <v>82</v>
      </c>
      <c r="BK176" s="157">
        <f>ROUND(I176*H176,2)</f>
        <v>0</v>
      </c>
      <c r="BL176" s="17" t="s">
        <v>140</v>
      </c>
      <c r="BM176" s="156" t="s">
        <v>475</v>
      </c>
    </row>
    <row r="177" spans="1:65" s="2" customFormat="1" ht="11.25">
      <c r="A177" s="34"/>
      <c r="B177" s="35"/>
      <c r="C177" s="36"/>
      <c r="D177" s="239" t="s">
        <v>519</v>
      </c>
      <c r="E177" s="36"/>
      <c r="F177" s="240" t="s">
        <v>611</v>
      </c>
      <c r="G177" s="36"/>
      <c r="H177" s="36"/>
      <c r="I177" s="233"/>
      <c r="J177" s="36"/>
      <c r="K177" s="36"/>
      <c r="L177" s="39"/>
      <c r="M177" s="234"/>
      <c r="N177" s="235"/>
      <c r="O177" s="64"/>
      <c r="P177" s="64"/>
      <c r="Q177" s="64"/>
      <c r="R177" s="64"/>
      <c r="S177" s="64"/>
      <c r="T177" s="65"/>
      <c r="U177" s="34"/>
      <c r="V177" s="34"/>
      <c r="W177" s="34"/>
      <c r="X177" s="34"/>
      <c r="Y177" s="34"/>
      <c r="Z177" s="34"/>
      <c r="AA177" s="34"/>
      <c r="AB177" s="34"/>
      <c r="AC177" s="34"/>
      <c r="AD177" s="34"/>
      <c r="AE177" s="34"/>
      <c r="AT177" s="17" t="s">
        <v>519</v>
      </c>
      <c r="AU177" s="17" t="s">
        <v>84</v>
      </c>
    </row>
    <row r="178" spans="1:65" s="15" customFormat="1" ht="22.9" customHeight="1">
      <c r="B178" s="216"/>
      <c r="C178" s="217"/>
      <c r="D178" s="218" t="s">
        <v>73</v>
      </c>
      <c r="E178" s="230" t="s">
        <v>161</v>
      </c>
      <c r="F178" s="230" t="s">
        <v>612</v>
      </c>
      <c r="G178" s="217"/>
      <c r="H178" s="217"/>
      <c r="I178" s="220"/>
      <c r="J178" s="231">
        <f>BK178</f>
        <v>0</v>
      </c>
      <c r="K178" s="217"/>
      <c r="L178" s="222"/>
      <c r="M178" s="223"/>
      <c r="N178" s="224"/>
      <c r="O178" s="224"/>
      <c r="P178" s="225">
        <f>SUM(P179:P209)</f>
        <v>0</v>
      </c>
      <c r="Q178" s="224"/>
      <c r="R178" s="225">
        <f>SUM(R179:R209)</f>
        <v>5.0283727000000003</v>
      </c>
      <c r="S178" s="224"/>
      <c r="T178" s="226">
        <f>SUM(T179:T209)</f>
        <v>0</v>
      </c>
      <c r="AR178" s="227" t="s">
        <v>82</v>
      </c>
      <c r="AT178" s="228" t="s">
        <v>73</v>
      </c>
      <c r="AU178" s="228" t="s">
        <v>82</v>
      </c>
      <c r="AY178" s="227" t="s">
        <v>141</v>
      </c>
      <c r="BK178" s="229">
        <f>SUM(BK179:BK209)</f>
        <v>0</v>
      </c>
    </row>
    <row r="179" spans="1:65" s="2" customFormat="1" ht="37.9" customHeight="1">
      <c r="A179" s="34"/>
      <c r="B179" s="35"/>
      <c r="C179" s="145" t="s">
        <v>209</v>
      </c>
      <c r="D179" s="145" t="s">
        <v>135</v>
      </c>
      <c r="E179" s="146" t="s">
        <v>613</v>
      </c>
      <c r="F179" s="147" t="s">
        <v>614</v>
      </c>
      <c r="G179" s="148" t="s">
        <v>138</v>
      </c>
      <c r="H179" s="149">
        <v>30</v>
      </c>
      <c r="I179" s="150"/>
      <c r="J179" s="151">
        <f>ROUND(I179*H179,2)</f>
        <v>0</v>
      </c>
      <c r="K179" s="147" t="s">
        <v>518</v>
      </c>
      <c r="L179" s="39"/>
      <c r="M179" s="152" t="s">
        <v>28</v>
      </c>
      <c r="N179" s="153" t="s">
        <v>45</v>
      </c>
      <c r="O179" s="64"/>
      <c r="P179" s="154">
        <f>O179*H179</f>
        <v>0</v>
      </c>
      <c r="Q179" s="154">
        <v>2.1120000000000002E-3</v>
      </c>
      <c r="R179" s="154">
        <f>Q179*H179</f>
        <v>6.336E-2</v>
      </c>
      <c r="S179" s="154">
        <v>0</v>
      </c>
      <c r="T179" s="155">
        <f>S179*H179</f>
        <v>0</v>
      </c>
      <c r="U179" s="34"/>
      <c r="V179" s="34"/>
      <c r="W179" s="34"/>
      <c r="X179" s="34"/>
      <c r="Y179" s="34"/>
      <c r="Z179" s="34"/>
      <c r="AA179" s="34"/>
      <c r="AB179" s="34"/>
      <c r="AC179" s="34"/>
      <c r="AD179" s="34"/>
      <c r="AE179" s="34"/>
      <c r="AR179" s="156" t="s">
        <v>140</v>
      </c>
      <c r="AT179" s="156" t="s">
        <v>135</v>
      </c>
      <c r="AU179" s="156" t="s">
        <v>84</v>
      </c>
      <c r="AY179" s="17" t="s">
        <v>141</v>
      </c>
      <c r="BE179" s="157">
        <f>IF(N179="základní",J179,0)</f>
        <v>0</v>
      </c>
      <c r="BF179" s="157">
        <f>IF(N179="snížená",J179,0)</f>
        <v>0</v>
      </c>
      <c r="BG179" s="157">
        <f>IF(N179="zákl. přenesená",J179,0)</f>
        <v>0</v>
      </c>
      <c r="BH179" s="157">
        <f>IF(N179="sníž. přenesená",J179,0)</f>
        <v>0</v>
      </c>
      <c r="BI179" s="157">
        <f>IF(N179="nulová",J179,0)</f>
        <v>0</v>
      </c>
      <c r="BJ179" s="17" t="s">
        <v>82</v>
      </c>
      <c r="BK179" s="157">
        <f>ROUND(I179*H179,2)</f>
        <v>0</v>
      </c>
      <c r="BL179" s="17" t="s">
        <v>140</v>
      </c>
      <c r="BM179" s="156" t="s">
        <v>272</v>
      </c>
    </row>
    <row r="180" spans="1:65" s="2" customFormat="1" ht="11.25">
      <c r="A180" s="34"/>
      <c r="B180" s="35"/>
      <c r="C180" s="36"/>
      <c r="D180" s="239" t="s">
        <v>519</v>
      </c>
      <c r="E180" s="36"/>
      <c r="F180" s="240" t="s">
        <v>615</v>
      </c>
      <c r="G180" s="36"/>
      <c r="H180" s="36"/>
      <c r="I180" s="233"/>
      <c r="J180" s="36"/>
      <c r="K180" s="36"/>
      <c r="L180" s="39"/>
      <c r="M180" s="234"/>
      <c r="N180" s="235"/>
      <c r="O180" s="64"/>
      <c r="P180" s="64"/>
      <c r="Q180" s="64"/>
      <c r="R180" s="64"/>
      <c r="S180" s="64"/>
      <c r="T180" s="65"/>
      <c r="U180" s="34"/>
      <c r="V180" s="34"/>
      <c r="W180" s="34"/>
      <c r="X180" s="34"/>
      <c r="Y180" s="34"/>
      <c r="Z180" s="34"/>
      <c r="AA180" s="34"/>
      <c r="AB180" s="34"/>
      <c r="AC180" s="34"/>
      <c r="AD180" s="34"/>
      <c r="AE180" s="34"/>
      <c r="AT180" s="17" t="s">
        <v>519</v>
      </c>
      <c r="AU180" s="17" t="s">
        <v>84</v>
      </c>
    </row>
    <row r="181" spans="1:65" s="11" customFormat="1" ht="11.25">
      <c r="B181" s="169"/>
      <c r="C181" s="170"/>
      <c r="D181" s="160" t="s">
        <v>142</v>
      </c>
      <c r="E181" s="171" t="s">
        <v>28</v>
      </c>
      <c r="F181" s="172" t="s">
        <v>616</v>
      </c>
      <c r="G181" s="170"/>
      <c r="H181" s="173">
        <v>30</v>
      </c>
      <c r="I181" s="174"/>
      <c r="J181" s="170"/>
      <c r="K181" s="170"/>
      <c r="L181" s="175"/>
      <c r="M181" s="176"/>
      <c r="N181" s="177"/>
      <c r="O181" s="177"/>
      <c r="P181" s="177"/>
      <c r="Q181" s="177"/>
      <c r="R181" s="177"/>
      <c r="S181" s="177"/>
      <c r="T181" s="178"/>
      <c r="AT181" s="179" t="s">
        <v>142</v>
      </c>
      <c r="AU181" s="179" t="s">
        <v>84</v>
      </c>
      <c r="AV181" s="11" t="s">
        <v>84</v>
      </c>
      <c r="AW181" s="11" t="s">
        <v>35</v>
      </c>
      <c r="AX181" s="11" t="s">
        <v>74</v>
      </c>
      <c r="AY181" s="179" t="s">
        <v>141</v>
      </c>
    </row>
    <row r="182" spans="1:65" s="12" customFormat="1" ht="11.25">
      <c r="B182" s="180"/>
      <c r="C182" s="181"/>
      <c r="D182" s="160" t="s">
        <v>142</v>
      </c>
      <c r="E182" s="182" t="s">
        <v>28</v>
      </c>
      <c r="F182" s="183" t="s">
        <v>145</v>
      </c>
      <c r="G182" s="181"/>
      <c r="H182" s="184">
        <v>30</v>
      </c>
      <c r="I182" s="185"/>
      <c r="J182" s="181"/>
      <c r="K182" s="181"/>
      <c r="L182" s="186"/>
      <c r="M182" s="187"/>
      <c r="N182" s="188"/>
      <c r="O182" s="188"/>
      <c r="P182" s="188"/>
      <c r="Q182" s="188"/>
      <c r="R182" s="188"/>
      <c r="S182" s="188"/>
      <c r="T182" s="189"/>
      <c r="AT182" s="190" t="s">
        <v>142</v>
      </c>
      <c r="AU182" s="190" t="s">
        <v>84</v>
      </c>
      <c r="AV182" s="12" t="s">
        <v>140</v>
      </c>
      <c r="AW182" s="12" t="s">
        <v>35</v>
      </c>
      <c r="AX182" s="12" t="s">
        <v>82</v>
      </c>
      <c r="AY182" s="190" t="s">
        <v>141</v>
      </c>
    </row>
    <row r="183" spans="1:65" s="2" customFormat="1" ht="37.9" customHeight="1">
      <c r="A183" s="34"/>
      <c r="B183" s="35"/>
      <c r="C183" s="145" t="s">
        <v>281</v>
      </c>
      <c r="D183" s="145" t="s">
        <v>135</v>
      </c>
      <c r="E183" s="146" t="s">
        <v>617</v>
      </c>
      <c r="F183" s="147" t="s">
        <v>618</v>
      </c>
      <c r="G183" s="148" t="s">
        <v>138</v>
      </c>
      <c r="H183" s="149">
        <v>30</v>
      </c>
      <c r="I183" s="150"/>
      <c r="J183" s="151">
        <f>ROUND(I183*H183,2)</f>
        <v>0</v>
      </c>
      <c r="K183" s="147" t="s">
        <v>518</v>
      </c>
      <c r="L183" s="39"/>
      <c r="M183" s="152" t="s">
        <v>28</v>
      </c>
      <c r="N183" s="153" t="s">
        <v>45</v>
      </c>
      <c r="O183" s="64"/>
      <c r="P183" s="154">
        <f>O183*H183</f>
        <v>0</v>
      </c>
      <c r="Q183" s="154">
        <v>2.6556499999999999E-3</v>
      </c>
      <c r="R183" s="154">
        <f>Q183*H183</f>
        <v>7.966949999999999E-2</v>
      </c>
      <c r="S183" s="154">
        <v>0</v>
      </c>
      <c r="T183" s="155">
        <f>S183*H183</f>
        <v>0</v>
      </c>
      <c r="U183" s="34"/>
      <c r="V183" s="34"/>
      <c r="W183" s="34"/>
      <c r="X183" s="34"/>
      <c r="Y183" s="34"/>
      <c r="Z183" s="34"/>
      <c r="AA183" s="34"/>
      <c r="AB183" s="34"/>
      <c r="AC183" s="34"/>
      <c r="AD183" s="34"/>
      <c r="AE183" s="34"/>
      <c r="AR183" s="156" t="s">
        <v>140</v>
      </c>
      <c r="AT183" s="156" t="s">
        <v>135</v>
      </c>
      <c r="AU183" s="156" t="s">
        <v>84</v>
      </c>
      <c r="AY183" s="17" t="s">
        <v>141</v>
      </c>
      <c r="BE183" s="157">
        <f>IF(N183="základní",J183,0)</f>
        <v>0</v>
      </c>
      <c r="BF183" s="157">
        <f>IF(N183="snížená",J183,0)</f>
        <v>0</v>
      </c>
      <c r="BG183" s="157">
        <f>IF(N183="zákl. přenesená",J183,0)</f>
        <v>0</v>
      </c>
      <c r="BH183" s="157">
        <f>IF(N183="sníž. přenesená",J183,0)</f>
        <v>0</v>
      </c>
      <c r="BI183" s="157">
        <f>IF(N183="nulová",J183,0)</f>
        <v>0</v>
      </c>
      <c r="BJ183" s="17" t="s">
        <v>82</v>
      </c>
      <c r="BK183" s="157">
        <f>ROUND(I183*H183,2)</f>
        <v>0</v>
      </c>
      <c r="BL183" s="17" t="s">
        <v>140</v>
      </c>
      <c r="BM183" s="156" t="s">
        <v>276</v>
      </c>
    </row>
    <row r="184" spans="1:65" s="2" customFormat="1" ht="11.25">
      <c r="A184" s="34"/>
      <c r="B184" s="35"/>
      <c r="C184" s="36"/>
      <c r="D184" s="239" t="s">
        <v>519</v>
      </c>
      <c r="E184" s="36"/>
      <c r="F184" s="240" t="s">
        <v>619</v>
      </c>
      <c r="G184" s="36"/>
      <c r="H184" s="36"/>
      <c r="I184" s="233"/>
      <c r="J184" s="36"/>
      <c r="K184" s="36"/>
      <c r="L184" s="39"/>
      <c r="M184" s="234"/>
      <c r="N184" s="235"/>
      <c r="O184" s="64"/>
      <c r="P184" s="64"/>
      <c r="Q184" s="64"/>
      <c r="R184" s="64"/>
      <c r="S184" s="64"/>
      <c r="T184" s="65"/>
      <c r="U184" s="34"/>
      <c r="V184" s="34"/>
      <c r="W184" s="34"/>
      <c r="X184" s="34"/>
      <c r="Y184" s="34"/>
      <c r="Z184" s="34"/>
      <c r="AA184" s="34"/>
      <c r="AB184" s="34"/>
      <c r="AC184" s="34"/>
      <c r="AD184" s="34"/>
      <c r="AE184" s="34"/>
      <c r="AT184" s="17" t="s">
        <v>519</v>
      </c>
      <c r="AU184" s="17" t="s">
        <v>84</v>
      </c>
    </row>
    <row r="185" spans="1:65" s="11" customFormat="1" ht="11.25">
      <c r="B185" s="169"/>
      <c r="C185" s="170"/>
      <c r="D185" s="160" t="s">
        <v>142</v>
      </c>
      <c r="E185" s="171" t="s">
        <v>28</v>
      </c>
      <c r="F185" s="172" t="s">
        <v>616</v>
      </c>
      <c r="G185" s="170"/>
      <c r="H185" s="173">
        <v>30</v>
      </c>
      <c r="I185" s="174"/>
      <c r="J185" s="170"/>
      <c r="K185" s="170"/>
      <c r="L185" s="175"/>
      <c r="M185" s="176"/>
      <c r="N185" s="177"/>
      <c r="O185" s="177"/>
      <c r="P185" s="177"/>
      <c r="Q185" s="177"/>
      <c r="R185" s="177"/>
      <c r="S185" s="177"/>
      <c r="T185" s="178"/>
      <c r="AT185" s="179" t="s">
        <v>142</v>
      </c>
      <c r="AU185" s="179" t="s">
        <v>84</v>
      </c>
      <c r="AV185" s="11" t="s">
        <v>84</v>
      </c>
      <c r="AW185" s="11" t="s">
        <v>35</v>
      </c>
      <c r="AX185" s="11" t="s">
        <v>74</v>
      </c>
      <c r="AY185" s="179" t="s">
        <v>141</v>
      </c>
    </row>
    <row r="186" spans="1:65" s="12" customFormat="1" ht="11.25">
      <c r="B186" s="180"/>
      <c r="C186" s="181"/>
      <c r="D186" s="160" t="s">
        <v>142</v>
      </c>
      <c r="E186" s="182" t="s">
        <v>28</v>
      </c>
      <c r="F186" s="183" t="s">
        <v>145</v>
      </c>
      <c r="G186" s="181"/>
      <c r="H186" s="184">
        <v>30</v>
      </c>
      <c r="I186" s="185"/>
      <c r="J186" s="181"/>
      <c r="K186" s="181"/>
      <c r="L186" s="186"/>
      <c r="M186" s="187"/>
      <c r="N186" s="188"/>
      <c r="O186" s="188"/>
      <c r="P186" s="188"/>
      <c r="Q186" s="188"/>
      <c r="R186" s="188"/>
      <c r="S186" s="188"/>
      <c r="T186" s="189"/>
      <c r="AT186" s="190" t="s">
        <v>142</v>
      </c>
      <c r="AU186" s="190" t="s">
        <v>84</v>
      </c>
      <c r="AV186" s="12" t="s">
        <v>140</v>
      </c>
      <c r="AW186" s="12" t="s">
        <v>35</v>
      </c>
      <c r="AX186" s="12" t="s">
        <v>82</v>
      </c>
      <c r="AY186" s="190" t="s">
        <v>141</v>
      </c>
    </row>
    <row r="187" spans="1:65" s="2" customFormat="1" ht="24.2" customHeight="1">
      <c r="A187" s="34"/>
      <c r="B187" s="35"/>
      <c r="C187" s="191" t="s">
        <v>280</v>
      </c>
      <c r="D187" s="191" t="s">
        <v>146</v>
      </c>
      <c r="E187" s="192" t="s">
        <v>620</v>
      </c>
      <c r="F187" s="193" t="s">
        <v>621</v>
      </c>
      <c r="G187" s="194" t="s">
        <v>202</v>
      </c>
      <c r="H187" s="195">
        <v>4.1470000000000002</v>
      </c>
      <c r="I187" s="196"/>
      <c r="J187" s="197">
        <f>ROUND(I187*H187,2)</f>
        <v>0</v>
      </c>
      <c r="K187" s="193" t="s">
        <v>518</v>
      </c>
      <c r="L187" s="198"/>
      <c r="M187" s="199" t="s">
        <v>28</v>
      </c>
      <c r="N187" s="200" t="s">
        <v>45</v>
      </c>
      <c r="O187" s="64"/>
      <c r="P187" s="154">
        <f>O187*H187</f>
        <v>0</v>
      </c>
      <c r="Q187" s="154">
        <v>0.81499999999999995</v>
      </c>
      <c r="R187" s="154">
        <f>Q187*H187</f>
        <v>3.3798050000000002</v>
      </c>
      <c r="S187" s="154">
        <v>0</v>
      </c>
      <c r="T187" s="155">
        <f>S187*H187</f>
        <v>0</v>
      </c>
      <c r="U187" s="34"/>
      <c r="V187" s="34"/>
      <c r="W187" s="34"/>
      <c r="X187" s="34"/>
      <c r="Y187" s="34"/>
      <c r="Z187" s="34"/>
      <c r="AA187" s="34"/>
      <c r="AB187" s="34"/>
      <c r="AC187" s="34"/>
      <c r="AD187" s="34"/>
      <c r="AE187" s="34"/>
      <c r="AR187" s="156" t="s">
        <v>149</v>
      </c>
      <c r="AT187" s="156" t="s">
        <v>146</v>
      </c>
      <c r="AU187" s="156" t="s">
        <v>84</v>
      </c>
      <c r="AY187" s="17" t="s">
        <v>141</v>
      </c>
      <c r="BE187" s="157">
        <f>IF(N187="základní",J187,0)</f>
        <v>0</v>
      </c>
      <c r="BF187" s="157">
        <f>IF(N187="snížená",J187,0)</f>
        <v>0</v>
      </c>
      <c r="BG187" s="157">
        <f>IF(N187="zákl. přenesená",J187,0)</f>
        <v>0</v>
      </c>
      <c r="BH187" s="157">
        <f>IF(N187="sníž. přenesená",J187,0)</f>
        <v>0</v>
      </c>
      <c r="BI187" s="157">
        <f>IF(N187="nulová",J187,0)</f>
        <v>0</v>
      </c>
      <c r="BJ187" s="17" t="s">
        <v>82</v>
      </c>
      <c r="BK187" s="157">
        <f>ROUND(I187*H187,2)</f>
        <v>0</v>
      </c>
      <c r="BL187" s="17" t="s">
        <v>140</v>
      </c>
      <c r="BM187" s="156" t="s">
        <v>279</v>
      </c>
    </row>
    <row r="188" spans="1:65" s="11" customFormat="1" ht="11.25">
      <c r="B188" s="169"/>
      <c r="C188" s="170"/>
      <c r="D188" s="160" t="s">
        <v>142</v>
      </c>
      <c r="E188" s="171" t="s">
        <v>28</v>
      </c>
      <c r="F188" s="172" t="s">
        <v>622</v>
      </c>
      <c r="G188" s="170"/>
      <c r="H188" s="173">
        <v>4.1470000000000002</v>
      </c>
      <c r="I188" s="174"/>
      <c r="J188" s="170"/>
      <c r="K188" s="170"/>
      <c r="L188" s="175"/>
      <c r="M188" s="176"/>
      <c r="N188" s="177"/>
      <c r="O188" s="177"/>
      <c r="P188" s="177"/>
      <c r="Q188" s="177"/>
      <c r="R188" s="177"/>
      <c r="S188" s="177"/>
      <c r="T188" s="178"/>
      <c r="AT188" s="179" t="s">
        <v>142</v>
      </c>
      <c r="AU188" s="179" t="s">
        <v>84</v>
      </c>
      <c r="AV188" s="11" t="s">
        <v>84</v>
      </c>
      <c r="AW188" s="11" t="s">
        <v>35</v>
      </c>
      <c r="AX188" s="11" t="s">
        <v>74</v>
      </c>
      <c r="AY188" s="179" t="s">
        <v>141</v>
      </c>
    </row>
    <row r="189" spans="1:65" s="12" customFormat="1" ht="11.25">
      <c r="B189" s="180"/>
      <c r="C189" s="181"/>
      <c r="D189" s="160" t="s">
        <v>142</v>
      </c>
      <c r="E189" s="182" t="s">
        <v>28</v>
      </c>
      <c r="F189" s="183" t="s">
        <v>145</v>
      </c>
      <c r="G189" s="181"/>
      <c r="H189" s="184">
        <v>4.1470000000000002</v>
      </c>
      <c r="I189" s="185"/>
      <c r="J189" s="181"/>
      <c r="K189" s="181"/>
      <c r="L189" s="186"/>
      <c r="M189" s="187"/>
      <c r="N189" s="188"/>
      <c r="O189" s="188"/>
      <c r="P189" s="188"/>
      <c r="Q189" s="188"/>
      <c r="R189" s="188"/>
      <c r="S189" s="188"/>
      <c r="T189" s="189"/>
      <c r="AT189" s="190" t="s">
        <v>142</v>
      </c>
      <c r="AU189" s="190" t="s">
        <v>84</v>
      </c>
      <c r="AV189" s="12" t="s">
        <v>140</v>
      </c>
      <c r="AW189" s="12" t="s">
        <v>35</v>
      </c>
      <c r="AX189" s="12" t="s">
        <v>82</v>
      </c>
      <c r="AY189" s="190" t="s">
        <v>141</v>
      </c>
    </row>
    <row r="190" spans="1:65" s="2" customFormat="1" ht="24.2" customHeight="1">
      <c r="A190" s="34"/>
      <c r="B190" s="35"/>
      <c r="C190" s="145" t="s">
        <v>289</v>
      </c>
      <c r="D190" s="145" t="s">
        <v>135</v>
      </c>
      <c r="E190" s="146" t="s">
        <v>623</v>
      </c>
      <c r="F190" s="147" t="s">
        <v>624</v>
      </c>
      <c r="G190" s="148" t="s">
        <v>138</v>
      </c>
      <c r="H190" s="149">
        <v>2</v>
      </c>
      <c r="I190" s="150"/>
      <c r="J190" s="151">
        <f>ROUND(I190*H190,2)</f>
        <v>0</v>
      </c>
      <c r="K190" s="147" t="s">
        <v>518</v>
      </c>
      <c r="L190" s="39"/>
      <c r="M190" s="152" t="s">
        <v>28</v>
      </c>
      <c r="N190" s="153" t="s">
        <v>45</v>
      </c>
      <c r="O190" s="64"/>
      <c r="P190" s="154">
        <f>O190*H190</f>
        <v>0</v>
      </c>
      <c r="Q190" s="154">
        <v>2.124E-3</v>
      </c>
      <c r="R190" s="154">
        <f>Q190*H190</f>
        <v>4.248E-3</v>
      </c>
      <c r="S190" s="154">
        <v>0</v>
      </c>
      <c r="T190" s="155">
        <f>S190*H190</f>
        <v>0</v>
      </c>
      <c r="U190" s="34"/>
      <c r="V190" s="34"/>
      <c r="W190" s="34"/>
      <c r="X190" s="34"/>
      <c r="Y190" s="34"/>
      <c r="Z190" s="34"/>
      <c r="AA190" s="34"/>
      <c r="AB190" s="34"/>
      <c r="AC190" s="34"/>
      <c r="AD190" s="34"/>
      <c r="AE190" s="34"/>
      <c r="AR190" s="156" t="s">
        <v>140</v>
      </c>
      <c r="AT190" s="156" t="s">
        <v>135</v>
      </c>
      <c r="AU190" s="156" t="s">
        <v>84</v>
      </c>
      <c r="AY190" s="17" t="s">
        <v>141</v>
      </c>
      <c r="BE190" s="157">
        <f>IF(N190="základní",J190,0)</f>
        <v>0</v>
      </c>
      <c r="BF190" s="157">
        <f>IF(N190="snížená",J190,0)</f>
        <v>0</v>
      </c>
      <c r="BG190" s="157">
        <f>IF(N190="zákl. přenesená",J190,0)</f>
        <v>0</v>
      </c>
      <c r="BH190" s="157">
        <f>IF(N190="sníž. přenesená",J190,0)</f>
        <v>0</v>
      </c>
      <c r="BI190" s="157">
        <f>IF(N190="nulová",J190,0)</f>
        <v>0</v>
      </c>
      <c r="BJ190" s="17" t="s">
        <v>82</v>
      </c>
      <c r="BK190" s="157">
        <f>ROUND(I190*H190,2)</f>
        <v>0</v>
      </c>
      <c r="BL190" s="17" t="s">
        <v>140</v>
      </c>
      <c r="BM190" s="156" t="s">
        <v>292</v>
      </c>
    </row>
    <row r="191" spans="1:65" s="2" customFormat="1" ht="11.25">
      <c r="A191" s="34"/>
      <c r="B191" s="35"/>
      <c r="C191" s="36"/>
      <c r="D191" s="239" t="s">
        <v>519</v>
      </c>
      <c r="E191" s="36"/>
      <c r="F191" s="240" t="s">
        <v>625</v>
      </c>
      <c r="G191" s="36"/>
      <c r="H191" s="36"/>
      <c r="I191" s="233"/>
      <c r="J191" s="36"/>
      <c r="K191" s="36"/>
      <c r="L191" s="39"/>
      <c r="M191" s="234"/>
      <c r="N191" s="235"/>
      <c r="O191" s="64"/>
      <c r="P191" s="64"/>
      <c r="Q191" s="64"/>
      <c r="R191" s="64"/>
      <c r="S191" s="64"/>
      <c r="T191" s="65"/>
      <c r="U191" s="34"/>
      <c r="V191" s="34"/>
      <c r="W191" s="34"/>
      <c r="X191" s="34"/>
      <c r="Y191" s="34"/>
      <c r="Z191" s="34"/>
      <c r="AA191" s="34"/>
      <c r="AB191" s="34"/>
      <c r="AC191" s="34"/>
      <c r="AD191" s="34"/>
      <c r="AE191" s="34"/>
      <c r="AT191" s="17" t="s">
        <v>519</v>
      </c>
      <c r="AU191" s="17" t="s">
        <v>84</v>
      </c>
    </row>
    <row r="192" spans="1:65" s="11" customFormat="1" ht="11.25">
      <c r="B192" s="169"/>
      <c r="C192" s="170"/>
      <c r="D192" s="160" t="s">
        <v>142</v>
      </c>
      <c r="E192" s="171" t="s">
        <v>28</v>
      </c>
      <c r="F192" s="172" t="s">
        <v>626</v>
      </c>
      <c r="G192" s="170"/>
      <c r="H192" s="173">
        <v>2</v>
      </c>
      <c r="I192" s="174"/>
      <c r="J192" s="170"/>
      <c r="K192" s="170"/>
      <c r="L192" s="175"/>
      <c r="M192" s="176"/>
      <c r="N192" s="177"/>
      <c r="O192" s="177"/>
      <c r="P192" s="177"/>
      <c r="Q192" s="177"/>
      <c r="R192" s="177"/>
      <c r="S192" s="177"/>
      <c r="T192" s="178"/>
      <c r="AT192" s="179" t="s">
        <v>142</v>
      </c>
      <c r="AU192" s="179" t="s">
        <v>84</v>
      </c>
      <c r="AV192" s="11" t="s">
        <v>84</v>
      </c>
      <c r="AW192" s="11" t="s">
        <v>35</v>
      </c>
      <c r="AX192" s="11" t="s">
        <v>74</v>
      </c>
      <c r="AY192" s="179" t="s">
        <v>141</v>
      </c>
    </row>
    <row r="193" spans="1:65" s="12" customFormat="1" ht="11.25">
      <c r="B193" s="180"/>
      <c r="C193" s="181"/>
      <c r="D193" s="160" t="s">
        <v>142</v>
      </c>
      <c r="E193" s="182" t="s">
        <v>28</v>
      </c>
      <c r="F193" s="183" t="s">
        <v>145</v>
      </c>
      <c r="G193" s="181"/>
      <c r="H193" s="184">
        <v>2</v>
      </c>
      <c r="I193" s="185"/>
      <c r="J193" s="181"/>
      <c r="K193" s="181"/>
      <c r="L193" s="186"/>
      <c r="M193" s="187"/>
      <c r="N193" s="188"/>
      <c r="O193" s="188"/>
      <c r="P193" s="188"/>
      <c r="Q193" s="188"/>
      <c r="R193" s="188"/>
      <c r="S193" s="188"/>
      <c r="T193" s="189"/>
      <c r="AT193" s="190" t="s">
        <v>142</v>
      </c>
      <c r="AU193" s="190" t="s">
        <v>84</v>
      </c>
      <c r="AV193" s="12" t="s">
        <v>140</v>
      </c>
      <c r="AW193" s="12" t="s">
        <v>35</v>
      </c>
      <c r="AX193" s="12" t="s">
        <v>82</v>
      </c>
      <c r="AY193" s="190" t="s">
        <v>141</v>
      </c>
    </row>
    <row r="194" spans="1:65" s="2" customFormat="1" ht="24.2" customHeight="1">
      <c r="A194" s="34"/>
      <c r="B194" s="35"/>
      <c r="C194" s="145" t="s">
        <v>214</v>
      </c>
      <c r="D194" s="145" t="s">
        <v>135</v>
      </c>
      <c r="E194" s="146" t="s">
        <v>627</v>
      </c>
      <c r="F194" s="147" t="s">
        <v>628</v>
      </c>
      <c r="G194" s="148" t="s">
        <v>138</v>
      </c>
      <c r="H194" s="149">
        <v>2</v>
      </c>
      <c r="I194" s="150"/>
      <c r="J194" s="151">
        <f>ROUND(I194*H194,2)</f>
        <v>0</v>
      </c>
      <c r="K194" s="147" t="s">
        <v>518</v>
      </c>
      <c r="L194" s="39"/>
      <c r="M194" s="152" t="s">
        <v>28</v>
      </c>
      <c r="N194" s="153" t="s">
        <v>45</v>
      </c>
      <c r="O194" s="64"/>
      <c r="P194" s="154">
        <f>O194*H194</f>
        <v>0</v>
      </c>
      <c r="Q194" s="154">
        <v>4.7451000000000004E-3</v>
      </c>
      <c r="R194" s="154">
        <f>Q194*H194</f>
        <v>9.4902000000000007E-3</v>
      </c>
      <c r="S194" s="154">
        <v>0</v>
      </c>
      <c r="T194" s="155">
        <f>S194*H194</f>
        <v>0</v>
      </c>
      <c r="U194" s="34"/>
      <c r="V194" s="34"/>
      <c r="W194" s="34"/>
      <c r="X194" s="34"/>
      <c r="Y194" s="34"/>
      <c r="Z194" s="34"/>
      <c r="AA194" s="34"/>
      <c r="AB194" s="34"/>
      <c r="AC194" s="34"/>
      <c r="AD194" s="34"/>
      <c r="AE194" s="34"/>
      <c r="AR194" s="156" t="s">
        <v>140</v>
      </c>
      <c r="AT194" s="156" t="s">
        <v>135</v>
      </c>
      <c r="AU194" s="156" t="s">
        <v>84</v>
      </c>
      <c r="AY194" s="17" t="s">
        <v>141</v>
      </c>
      <c r="BE194" s="157">
        <f>IF(N194="základní",J194,0)</f>
        <v>0</v>
      </c>
      <c r="BF194" s="157">
        <f>IF(N194="snížená",J194,0)</f>
        <v>0</v>
      </c>
      <c r="BG194" s="157">
        <f>IF(N194="zákl. přenesená",J194,0)</f>
        <v>0</v>
      </c>
      <c r="BH194" s="157">
        <f>IF(N194="sníž. přenesená",J194,0)</f>
        <v>0</v>
      </c>
      <c r="BI194" s="157">
        <f>IF(N194="nulová",J194,0)</f>
        <v>0</v>
      </c>
      <c r="BJ194" s="17" t="s">
        <v>82</v>
      </c>
      <c r="BK194" s="157">
        <f>ROUND(I194*H194,2)</f>
        <v>0</v>
      </c>
      <c r="BL194" s="17" t="s">
        <v>140</v>
      </c>
      <c r="BM194" s="156" t="s">
        <v>320</v>
      </c>
    </row>
    <row r="195" spans="1:65" s="2" customFormat="1" ht="11.25">
      <c r="A195" s="34"/>
      <c r="B195" s="35"/>
      <c r="C195" s="36"/>
      <c r="D195" s="239" t="s">
        <v>519</v>
      </c>
      <c r="E195" s="36"/>
      <c r="F195" s="240" t="s">
        <v>629</v>
      </c>
      <c r="G195" s="36"/>
      <c r="H195" s="36"/>
      <c r="I195" s="233"/>
      <c r="J195" s="36"/>
      <c r="K195" s="36"/>
      <c r="L195" s="39"/>
      <c r="M195" s="234"/>
      <c r="N195" s="235"/>
      <c r="O195" s="64"/>
      <c r="P195" s="64"/>
      <c r="Q195" s="64"/>
      <c r="R195" s="64"/>
      <c r="S195" s="64"/>
      <c r="T195" s="65"/>
      <c r="U195" s="34"/>
      <c r="V195" s="34"/>
      <c r="W195" s="34"/>
      <c r="X195" s="34"/>
      <c r="Y195" s="34"/>
      <c r="Z195" s="34"/>
      <c r="AA195" s="34"/>
      <c r="AB195" s="34"/>
      <c r="AC195" s="34"/>
      <c r="AD195" s="34"/>
      <c r="AE195" s="34"/>
      <c r="AT195" s="17" t="s">
        <v>519</v>
      </c>
      <c r="AU195" s="17" t="s">
        <v>84</v>
      </c>
    </row>
    <row r="196" spans="1:65" s="2" customFormat="1" ht="24.2" customHeight="1">
      <c r="A196" s="34"/>
      <c r="B196" s="35"/>
      <c r="C196" s="191" t="s">
        <v>299</v>
      </c>
      <c r="D196" s="191" t="s">
        <v>146</v>
      </c>
      <c r="E196" s="192" t="s">
        <v>630</v>
      </c>
      <c r="F196" s="193" t="s">
        <v>631</v>
      </c>
      <c r="G196" s="194" t="s">
        <v>202</v>
      </c>
      <c r="H196" s="195">
        <v>0.28799999999999998</v>
      </c>
      <c r="I196" s="196"/>
      <c r="J196" s="197">
        <f>ROUND(I196*H196,2)</f>
        <v>0</v>
      </c>
      <c r="K196" s="193" t="s">
        <v>518</v>
      </c>
      <c r="L196" s="198"/>
      <c r="M196" s="199" t="s">
        <v>28</v>
      </c>
      <c r="N196" s="200" t="s">
        <v>45</v>
      </c>
      <c r="O196" s="64"/>
      <c r="P196" s="154">
        <f>O196*H196</f>
        <v>0</v>
      </c>
      <c r="Q196" s="154">
        <v>0.75</v>
      </c>
      <c r="R196" s="154">
        <f>Q196*H196</f>
        <v>0.21599999999999997</v>
      </c>
      <c r="S196" s="154">
        <v>0</v>
      </c>
      <c r="T196" s="155">
        <f>S196*H196</f>
        <v>0</v>
      </c>
      <c r="U196" s="34"/>
      <c r="V196" s="34"/>
      <c r="W196" s="34"/>
      <c r="X196" s="34"/>
      <c r="Y196" s="34"/>
      <c r="Z196" s="34"/>
      <c r="AA196" s="34"/>
      <c r="AB196" s="34"/>
      <c r="AC196" s="34"/>
      <c r="AD196" s="34"/>
      <c r="AE196" s="34"/>
      <c r="AR196" s="156" t="s">
        <v>149</v>
      </c>
      <c r="AT196" s="156" t="s">
        <v>146</v>
      </c>
      <c r="AU196" s="156" t="s">
        <v>84</v>
      </c>
      <c r="AY196" s="17" t="s">
        <v>141</v>
      </c>
      <c r="BE196" s="157">
        <f>IF(N196="základní",J196,0)</f>
        <v>0</v>
      </c>
      <c r="BF196" s="157">
        <f>IF(N196="snížená",J196,0)</f>
        <v>0</v>
      </c>
      <c r="BG196" s="157">
        <f>IF(N196="zákl. přenesená",J196,0)</f>
        <v>0</v>
      </c>
      <c r="BH196" s="157">
        <f>IF(N196="sníž. přenesená",J196,0)</f>
        <v>0</v>
      </c>
      <c r="BI196" s="157">
        <f>IF(N196="nulová",J196,0)</f>
        <v>0</v>
      </c>
      <c r="BJ196" s="17" t="s">
        <v>82</v>
      </c>
      <c r="BK196" s="157">
        <f>ROUND(I196*H196,2)</f>
        <v>0</v>
      </c>
      <c r="BL196" s="17" t="s">
        <v>140</v>
      </c>
      <c r="BM196" s="156" t="s">
        <v>326</v>
      </c>
    </row>
    <row r="197" spans="1:65" s="11" customFormat="1" ht="11.25">
      <c r="B197" s="169"/>
      <c r="C197" s="170"/>
      <c r="D197" s="160" t="s">
        <v>142</v>
      </c>
      <c r="E197" s="171" t="s">
        <v>28</v>
      </c>
      <c r="F197" s="172" t="s">
        <v>632</v>
      </c>
      <c r="G197" s="170"/>
      <c r="H197" s="173">
        <v>0.28799999999999998</v>
      </c>
      <c r="I197" s="174"/>
      <c r="J197" s="170"/>
      <c r="K197" s="170"/>
      <c r="L197" s="175"/>
      <c r="M197" s="176"/>
      <c r="N197" s="177"/>
      <c r="O197" s="177"/>
      <c r="P197" s="177"/>
      <c r="Q197" s="177"/>
      <c r="R197" s="177"/>
      <c r="S197" s="177"/>
      <c r="T197" s="178"/>
      <c r="AT197" s="179" t="s">
        <v>142</v>
      </c>
      <c r="AU197" s="179" t="s">
        <v>84</v>
      </c>
      <c r="AV197" s="11" t="s">
        <v>84</v>
      </c>
      <c r="AW197" s="11" t="s">
        <v>35</v>
      </c>
      <c r="AX197" s="11" t="s">
        <v>74</v>
      </c>
      <c r="AY197" s="179" t="s">
        <v>141</v>
      </c>
    </row>
    <row r="198" spans="1:65" s="12" customFormat="1" ht="11.25">
      <c r="B198" s="180"/>
      <c r="C198" s="181"/>
      <c r="D198" s="160" t="s">
        <v>142</v>
      </c>
      <c r="E198" s="182" t="s">
        <v>28</v>
      </c>
      <c r="F198" s="183" t="s">
        <v>145</v>
      </c>
      <c r="G198" s="181"/>
      <c r="H198" s="184">
        <v>0.28799999999999998</v>
      </c>
      <c r="I198" s="185"/>
      <c r="J198" s="181"/>
      <c r="K198" s="181"/>
      <c r="L198" s="186"/>
      <c r="M198" s="187"/>
      <c r="N198" s="188"/>
      <c r="O198" s="188"/>
      <c r="P198" s="188"/>
      <c r="Q198" s="188"/>
      <c r="R198" s="188"/>
      <c r="S198" s="188"/>
      <c r="T198" s="189"/>
      <c r="AT198" s="190" t="s">
        <v>142</v>
      </c>
      <c r="AU198" s="190" t="s">
        <v>84</v>
      </c>
      <c r="AV198" s="12" t="s">
        <v>140</v>
      </c>
      <c r="AW198" s="12" t="s">
        <v>35</v>
      </c>
      <c r="AX198" s="12" t="s">
        <v>82</v>
      </c>
      <c r="AY198" s="190" t="s">
        <v>141</v>
      </c>
    </row>
    <row r="199" spans="1:65" s="2" customFormat="1" ht="24.2" customHeight="1">
      <c r="A199" s="34"/>
      <c r="B199" s="35"/>
      <c r="C199" s="191" t="s">
        <v>218</v>
      </c>
      <c r="D199" s="191" t="s">
        <v>146</v>
      </c>
      <c r="E199" s="192" t="s">
        <v>633</v>
      </c>
      <c r="F199" s="193" t="s">
        <v>634</v>
      </c>
      <c r="G199" s="194" t="s">
        <v>635</v>
      </c>
      <c r="H199" s="195">
        <v>1.2</v>
      </c>
      <c r="I199" s="196"/>
      <c r="J199" s="197">
        <f>ROUND(I199*H199,2)</f>
        <v>0</v>
      </c>
      <c r="K199" s="193" t="s">
        <v>28</v>
      </c>
      <c r="L199" s="198"/>
      <c r="M199" s="199" t="s">
        <v>28</v>
      </c>
      <c r="N199" s="200" t="s">
        <v>45</v>
      </c>
      <c r="O199" s="64"/>
      <c r="P199" s="154">
        <f>O199*H199</f>
        <v>0</v>
      </c>
      <c r="Q199" s="154">
        <v>8.2500000000000004E-2</v>
      </c>
      <c r="R199" s="154">
        <f>Q199*H199</f>
        <v>9.9000000000000005E-2</v>
      </c>
      <c r="S199" s="154">
        <v>0</v>
      </c>
      <c r="T199" s="155">
        <f>S199*H199</f>
        <v>0</v>
      </c>
      <c r="U199" s="34"/>
      <c r="V199" s="34"/>
      <c r="W199" s="34"/>
      <c r="X199" s="34"/>
      <c r="Y199" s="34"/>
      <c r="Z199" s="34"/>
      <c r="AA199" s="34"/>
      <c r="AB199" s="34"/>
      <c r="AC199" s="34"/>
      <c r="AD199" s="34"/>
      <c r="AE199" s="34"/>
      <c r="AR199" s="156" t="s">
        <v>149</v>
      </c>
      <c r="AT199" s="156" t="s">
        <v>146</v>
      </c>
      <c r="AU199" s="156" t="s">
        <v>84</v>
      </c>
      <c r="AY199" s="17" t="s">
        <v>141</v>
      </c>
      <c r="BE199" s="157">
        <f>IF(N199="základní",J199,0)</f>
        <v>0</v>
      </c>
      <c r="BF199" s="157">
        <f>IF(N199="snížená",J199,0)</f>
        <v>0</v>
      </c>
      <c r="BG199" s="157">
        <f>IF(N199="zákl. přenesená",J199,0)</f>
        <v>0</v>
      </c>
      <c r="BH199" s="157">
        <f>IF(N199="sníž. přenesená",J199,0)</f>
        <v>0</v>
      </c>
      <c r="BI199" s="157">
        <f>IF(N199="nulová",J199,0)</f>
        <v>0</v>
      </c>
      <c r="BJ199" s="17" t="s">
        <v>82</v>
      </c>
      <c r="BK199" s="157">
        <f>ROUND(I199*H199,2)</f>
        <v>0</v>
      </c>
      <c r="BL199" s="17" t="s">
        <v>140</v>
      </c>
      <c r="BM199" s="156" t="s">
        <v>341</v>
      </c>
    </row>
    <row r="200" spans="1:65" s="11" customFormat="1" ht="11.25">
      <c r="B200" s="169"/>
      <c r="C200" s="170"/>
      <c r="D200" s="160" t="s">
        <v>142</v>
      </c>
      <c r="E200" s="171" t="s">
        <v>28</v>
      </c>
      <c r="F200" s="172" t="s">
        <v>636</v>
      </c>
      <c r="G200" s="170"/>
      <c r="H200" s="173">
        <v>1.2</v>
      </c>
      <c r="I200" s="174"/>
      <c r="J200" s="170"/>
      <c r="K200" s="170"/>
      <c r="L200" s="175"/>
      <c r="M200" s="176"/>
      <c r="N200" s="177"/>
      <c r="O200" s="177"/>
      <c r="P200" s="177"/>
      <c r="Q200" s="177"/>
      <c r="R200" s="177"/>
      <c r="S200" s="177"/>
      <c r="T200" s="178"/>
      <c r="AT200" s="179" t="s">
        <v>142</v>
      </c>
      <c r="AU200" s="179" t="s">
        <v>84</v>
      </c>
      <c r="AV200" s="11" t="s">
        <v>84</v>
      </c>
      <c r="AW200" s="11" t="s">
        <v>35</v>
      </c>
      <c r="AX200" s="11" t="s">
        <v>74</v>
      </c>
      <c r="AY200" s="179" t="s">
        <v>141</v>
      </c>
    </row>
    <row r="201" spans="1:65" s="12" customFormat="1" ht="11.25">
      <c r="B201" s="180"/>
      <c r="C201" s="181"/>
      <c r="D201" s="160" t="s">
        <v>142</v>
      </c>
      <c r="E201" s="182" t="s">
        <v>28</v>
      </c>
      <c r="F201" s="183" t="s">
        <v>145</v>
      </c>
      <c r="G201" s="181"/>
      <c r="H201" s="184">
        <v>1.2</v>
      </c>
      <c r="I201" s="185"/>
      <c r="J201" s="181"/>
      <c r="K201" s="181"/>
      <c r="L201" s="186"/>
      <c r="M201" s="187"/>
      <c r="N201" s="188"/>
      <c r="O201" s="188"/>
      <c r="P201" s="188"/>
      <c r="Q201" s="188"/>
      <c r="R201" s="188"/>
      <c r="S201" s="188"/>
      <c r="T201" s="189"/>
      <c r="AT201" s="190" t="s">
        <v>142</v>
      </c>
      <c r="AU201" s="190" t="s">
        <v>84</v>
      </c>
      <c r="AV201" s="12" t="s">
        <v>140</v>
      </c>
      <c r="AW201" s="12" t="s">
        <v>35</v>
      </c>
      <c r="AX201" s="12" t="s">
        <v>82</v>
      </c>
      <c r="AY201" s="190" t="s">
        <v>141</v>
      </c>
    </row>
    <row r="202" spans="1:65" s="2" customFormat="1" ht="16.5" customHeight="1">
      <c r="A202" s="34"/>
      <c r="B202" s="35"/>
      <c r="C202" s="191" t="s">
        <v>306</v>
      </c>
      <c r="D202" s="191" t="s">
        <v>146</v>
      </c>
      <c r="E202" s="192" t="s">
        <v>637</v>
      </c>
      <c r="F202" s="193" t="s">
        <v>638</v>
      </c>
      <c r="G202" s="194" t="s">
        <v>600</v>
      </c>
      <c r="H202" s="195">
        <v>120</v>
      </c>
      <c r="I202" s="196"/>
      <c r="J202" s="197">
        <f>ROUND(I202*H202,2)</f>
        <v>0</v>
      </c>
      <c r="K202" s="193" t="s">
        <v>28</v>
      </c>
      <c r="L202" s="198"/>
      <c r="M202" s="199" t="s">
        <v>28</v>
      </c>
      <c r="N202" s="200" t="s">
        <v>45</v>
      </c>
      <c r="O202" s="64"/>
      <c r="P202" s="154">
        <f>O202*H202</f>
        <v>0</v>
      </c>
      <c r="Q202" s="154">
        <v>1E-3</v>
      </c>
      <c r="R202" s="154">
        <f>Q202*H202</f>
        <v>0.12</v>
      </c>
      <c r="S202" s="154">
        <v>0</v>
      </c>
      <c r="T202" s="155">
        <f>S202*H202</f>
        <v>0</v>
      </c>
      <c r="U202" s="34"/>
      <c r="V202" s="34"/>
      <c r="W202" s="34"/>
      <c r="X202" s="34"/>
      <c r="Y202" s="34"/>
      <c r="Z202" s="34"/>
      <c r="AA202" s="34"/>
      <c r="AB202" s="34"/>
      <c r="AC202" s="34"/>
      <c r="AD202" s="34"/>
      <c r="AE202" s="34"/>
      <c r="AR202" s="156" t="s">
        <v>149</v>
      </c>
      <c r="AT202" s="156" t="s">
        <v>146</v>
      </c>
      <c r="AU202" s="156" t="s">
        <v>84</v>
      </c>
      <c r="AY202" s="17" t="s">
        <v>141</v>
      </c>
      <c r="BE202" s="157">
        <f>IF(N202="základní",J202,0)</f>
        <v>0</v>
      </c>
      <c r="BF202" s="157">
        <f>IF(N202="snížená",J202,0)</f>
        <v>0</v>
      </c>
      <c r="BG202" s="157">
        <f>IF(N202="zákl. přenesená",J202,0)</f>
        <v>0</v>
      </c>
      <c r="BH202" s="157">
        <f>IF(N202="sníž. přenesená",J202,0)</f>
        <v>0</v>
      </c>
      <c r="BI202" s="157">
        <f>IF(N202="nulová",J202,0)</f>
        <v>0</v>
      </c>
      <c r="BJ202" s="17" t="s">
        <v>82</v>
      </c>
      <c r="BK202" s="157">
        <f>ROUND(I202*H202,2)</f>
        <v>0</v>
      </c>
      <c r="BL202" s="17" t="s">
        <v>140</v>
      </c>
      <c r="BM202" s="156" t="s">
        <v>478</v>
      </c>
    </row>
    <row r="203" spans="1:65" s="11" customFormat="1" ht="11.25">
      <c r="B203" s="169"/>
      <c r="C203" s="170"/>
      <c r="D203" s="160" t="s">
        <v>142</v>
      </c>
      <c r="E203" s="171" t="s">
        <v>28</v>
      </c>
      <c r="F203" s="172" t="s">
        <v>639</v>
      </c>
      <c r="G203" s="170"/>
      <c r="H203" s="173">
        <v>120</v>
      </c>
      <c r="I203" s="174"/>
      <c r="J203" s="170"/>
      <c r="K203" s="170"/>
      <c r="L203" s="175"/>
      <c r="M203" s="176"/>
      <c r="N203" s="177"/>
      <c r="O203" s="177"/>
      <c r="P203" s="177"/>
      <c r="Q203" s="177"/>
      <c r="R203" s="177"/>
      <c r="S203" s="177"/>
      <c r="T203" s="178"/>
      <c r="AT203" s="179" t="s">
        <v>142</v>
      </c>
      <c r="AU203" s="179" t="s">
        <v>84</v>
      </c>
      <c r="AV203" s="11" t="s">
        <v>84</v>
      </c>
      <c r="AW203" s="11" t="s">
        <v>35</v>
      </c>
      <c r="AX203" s="11" t="s">
        <v>74</v>
      </c>
      <c r="AY203" s="179" t="s">
        <v>141</v>
      </c>
    </row>
    <row r="204" spans="1:65" s="12" customFormat="1" ht="11.25">
      <c r="B204" s="180"/>
      <c r="C204" s="181"/>
      <c r="D204" s="160" t="s">
        <v>142</v>
      </c>
      <c r="E204" s="182" t="s">
        <v>28</v>
      </c>
      <c r="F204" s="183" t="s">
        <v>145</v>
      </c>
      <c r="G204" s="181"/>
      <c r="H204" s="184">
        <v>120</v>
      </c>
      <c r="I204" s="185"/>
      <c r="J204" s="181"/>
      <c r="K204" s="181"/>
      <c r="L204" s="186"/>
      <c r="M204" s="187"/>
      <c r="N204" s="188"/>
      <c r="O204" s="188"/>
      <c r="P204" s="188"/>
      <c r="Q204" s="188"/>
      <c r="R204" s="188"/>
      <c r="S204" s="188"/>
      <c r="T204" s="189"/>
      <c r="AT204" s="190" t="s">
        <v>142</v>
      </c>
      <c r="AU204" s="190" t="s">
        <v>84</v>
      </c>
      <c r="AV204" s="12" t="s">
        <v>140</v>
      </c>
      <c r="AW204" s="12" t="s">
        <v>35</v>
      </c>
      <c r="AX204" s="12" t="s">
        <v>82</v>
      </c>
      <c r="AY204" s="190" t="s">
        <v>141</v>
      </c>
    </row>
    <row r="205" spans="1:65" s="2" customFormat="1" ht="24.2" customHeight="1">
      <c r="A205" s="34"/>
      <c r="B205" s="35"/>
      <c r="C205" s="191" t="s">
        <v>223</v>
      </c>
      <c r="D205" s="191" t="s">
        <v>146</v>
      </c>
      <c r="E205" s="192" t="s">
        <v>640</v>
      </c>
      <c r="F205" s="193" t="s">
        <v>641</v>
      </c>
      <c r="G205" s="194" t="s">
        <v>138</v>
      </c>
      <c r="H205" s="195">
        <v>80</v>
      </c>
      <c r="I205" s="196"/>
      <c r="J205" s="197">
        <f>ROUND(I205*H205,2)</f>
        <v>0</v>
      </c>
      <c r="K205" s="193" t="s">
        <v>518</v>
      </c>
      <c r="L205" s="198"/>
      <c r="M205" s="199" t="s">
        <v>28</v>
      </c>
      <c r="N205" s="200" t="s">
        <v>45</v>
      </c>
      <c r="O205" s="64"/>
      <c r="P205" s="154">
        <f>O205*H205</f>
        <v>0</v>
      </c>
      <c r="Q205" s="154">
        <v>1.1100000000000001E-3</v>
      </c>
      <c r="R205" s="154">
        <f>Q205*H205</f>
        <v>8.8800000000000004E-2</v>
      </c>
      <c r="S205" s="154">
        <v>0</v>
      </c>
      <c r="T205" s="155">
        <f>S205*H205</f>
        <v>0</v>
      </c>
      <c r="U205" s="34"/>
      <c r="V205" s="34"/>
      <c r="W205" s="34"/>
      <c r="X205" s="34"/>
      <c r="Y205" s="34"/>
      <c r="Z205" s="34"/>
      <c r="AA205" s="34"/>
      <c r="AB205" s="34"/>
      <c r="AC205" s="34"/>
      <c r="AD205" s="34"/>
      <c r="AE205" s="34"/>
      <c r="AR205" s="156" t="s">
        <v>149</v>
      </c>
      <c r="AT205" s="156" t="s">
        <v>146</v>
      </c>
      <c r="AU205" s="156" t="s">
        <v>84</v>
      </c>
      <c r="AY205" s="17" t="s">
        <v>141</v>
      </c>
      <c r="BE205" s="157">
        <f>IF(N205="základní",J205,0)</f>
        <v>0</v>
      </c>
      <c r="BF205" s="157">
        <f>IF(N205="snížená",J205,0)</f>
        <v>0</v>
      </c>
      <c r="BG205" s="157">
        <f>IF(N205="zákl. přenesená",J205,0)</f>
        <v>0</v>
      </c>
      <c r="BH205" s="157">
        <f>IF(N205="sníž. přenesená",J205,0)</f>
        <v>0</v>
      </c>
      <c r="BI205" s="157">
        <f>IF(N205="nulová",J205,0)</f>
        <v>0</v>
      </c>
      <c r="BJ205" s="17" t="s">
        <v>82</v>
      </c>
      <c r="BK205" s="157">
        <f>ROUND(I205*H205,2)</f>
        <v>0</v>
      </c>
      <c r="BL205" s="17" t="s">
        <v>140</v>
      </c>
      <c r="BM205" s="156" t="s">
        <v>479</v>
      </c>
    </row>
    <row r="206" spans="1:65" s="11" customFormat="1" ht="11.25">
      <c r="B206" s="169"/>
      <c r="C206" s="170"/>
      <c r="D206" s="160" t="s">
        <v>142</v>
      </c>
      <c r="E206" s="171" t="s">
        <v>28</v>
      </c>
      <c r="F206" s="172" t="s">
        <v>642</v>
      </c>
      <c r="G206" s="170"/>
      <c r="H206" s="173">
        <v>80</v>
      </c>
      <c r="I206" s="174"/>
      <c r="J206" s="170"/>
      <c r="K206" s="170"/>
      <c r="L206" s="175"/>
      <c r="M206" s="176"/>
      <c r="N206" s="177"/>
      <c r="O206" s="177"/>
      <c r="P206" s="177"/>
      <c r="Q206" s="177"/>
      <c r="R206" s="177"/>
      <c r="S206" s="177"/>
      <c r="T206" s="178"/>
      <c r="AT206" s="179" t="s">
        <v>142</v>
      </c>
      <c r="AU206" s="179" t="s">
        <v>84</v>
      </c>
      <c r="AV206" s="11" t="s">
        <v>84</v>
      </c>
      <c r="AW206" s="11" t="s">
        <v>35</v>
      </c>
      <c r="AX206" s="11" t="s">
        <v>74</v>
      </c>
      <c r="AY206" s="179" t="s">
        <v>141</v>
      </c>
    </row>
    <row r="207" spans="1:65" s="12" customFormat="1" ht="11.25">
      <c r="B207" s="180"/>
      <c r="C207" s="181"/>
      <c r="D207" s="160" t="s">
        <v>142</v>
      </c>
      <c r="E207" s="182" t="s">
        <v>28</v>
      </c>
      <c r="F207" s="183" t="s">
        <v>145</v>
      </c>
      <c r="G207" s="181"/>
      <c r="H207" s="184">
        <v>80</v>
      </c>
      <c r="I207" s="185"/>
      <c r="J207" s="181"/>
      <c r="K207" s="181"/>
      <c r="L207" s="186"/>
      <c r="M207" s="187"/>
      <c r="N207" s="188"/>
      <c r="O207" s="188"/>
      <c r="P207" s="188"/>
      <c r="Q207" s="188"/>
      <c r="R207" s="188"/>
      <c r="S207" s="188"/>
      <c r="T207" s="189"/>
      <c r="AT207" s="190" t="s">
        <v>142</v>
      </c>
      <c r="AU207" s="190" t="s">
        <v>84</v>
      </c>
      <c r="AV207" s="12" t="s">
        <v>140</v>
      </c>
      <c r="AW207" s="12" t="s">
        <v>35</v>
      </c>
      <c r="AX207" s="12" t="s">
        <v>82</v>
      </c>
      <c r="AY207" s="190" t="s">
        <v>141</v>
      </c>
    </row>
    <row r="208" spans="1:65" s="2" customFormat="1" ht="16.5" customHeight="1">
      <c r="A208" s="34"/>
      <c r="B208" s="35"/>
      <c r="C208" s="191" t="s">
        <v>314</v>
      </c>
      <c r="D208" s="191" t="s">
        <v>146</v>
      </c>
      <c r="E208" s="192" t="s">
        <v>643</v>
      </c>
      <c r="F208" s="193" t="s">
        <v>644</v>
      </c>
      <c r="G208" s="194" t="s">
        <v>138</v>
      </c>
      <c r="H208" s="195">
        <v>80</v>
      </c>
      <c r="I208" s="196"/>
      <c r="J208" s="197">
        <f>ROUND(I208*H208,2)</f>
        <v>0</v>
      </c>
      <c r="K208" s="193" t="s">
        <v>518</v>
      </c>
      <c r="L208" s="198"/>
      <c r="M208" s="199" t="s">
        <v>28</v>
      </c>
      <c r="N208" s="200" t="s">
        <v>45</v>
      </c>
      <c r="O208" s="64"/>
      <c r="P208" s="154">
        <f>O208*H208</f>
        <v>0</v>
      </c>
      <c r="Q208" s="154">
        <v>5.9999999999999995E-4</v>
      </c>
      <c r="R208" s="154">
        <f>Q208*H208</f>
        <v>4.7999999999999994E-2</v>
      </c>
      <c r="S208" s="154">
        <v>0</v>
      </c>
      <c r="T208" s="155">
        <f>S208*H208</f>
        <v>0</v>
      </c>
      <c r="U208" s="34"/>
      <c r="V208" s="34"/>
      <c r="W208" s="34"/>
      <c r="X208" s="34"/>
      <c r="Y208" s="34"/>
      <c r="Z208" s="34"/>
      <c r="AA208" s="34"/>
      <c r="AB208" s="34"/>
      <c r="AC208" s="34"/>
      <c r="AD208" s="34"/>
      <c r="AE208" s="34"/>
      <c r="AR208" s="156" t="s">
        <v>149</v>
      </c>
      <c r="AT208" s="156" t="s">
        <v>146</v>
      </c>
      <c r="AU208" s="156" t="s">
        <v>84</v>
      </c>
      <c r="AY208" s="17" t="s">
        <v>141</v>
      </c>
      <c r="BE208" s="157">
        <f>IF(N208="základní",J208,0)</f>
        <v>0</v>
      </c>
      <c r="BF208" s="157">
        <f>IF(N208="snížená",J208,0)</f>
        <v>0</v>
      </c>
      <c r="BG208" s="157">
        <f>IF(N208="zákl. přenesená",J208,0)</f>
        <v>0</v>
      </c>
      <c r="BH208" s="157">
        <f>IF(N208="sníž. přenesená",J208,0)</f>
        <v>0</v>
      </c>
      <c r="BI208" s="157">
        <f>IF(N208="nulová",J208,0)</f>
        <v>0</v>
      </c>
      <c r="BJ208" s="17" t="s">
        <v>82</v>
      </c>
      <c r="BK208" s="157">
        <f>ROUND(I208*H208,2)</f>
        <v>0</v>
      </c>
      <c r="BL208" s="17" t="s">
        <v>140</v>
      </c>
      <c r="BM208" s="156" t="s">
        <v>351</v>
      </c>
    </row>
    <row r="209" spans="1:65" s="2" customFormat="1" ht="24.2" customHeight="1">
      <c r="A209" s="34"/>
      <c r="B209" s="35"/>
      <c r="C209" s="191" t="s">
        <v>319</v>
      </c>
      <c r="D209" s="191" t="s">
        <v>146</v>
      </c>
      <c r="E209" s="192" t="s">
        <v>645</v>
      </c>
      <c r="F209" s="193" t="s">
        <v>646</v>
      </c>
      <c r="G209" s="194" t="s">
        <v>138</v>
      </c>
      <c r="H209" s="195">
        <v>80</v>
      </c>
      <c r="I209" s="196"/>
      <c r="J209" s="197">
        <f>ROUND(I209*H209,2)</f>
        <v>0</v>
      </c>
      <c r="K209" s="193" t="s">
        <v>518</v>
      </c>
      <c r="L209" s="198"/>
      <c r="M209" s="199" t="s">
        <v>28</v>
      </c>
      <c r="N209" s="200" t="s">
        <v>45</v>
      </c>
      <c r="O209" s="64"/>
      <c r="P209" s="154">
        <f>O209*H209</f>
        <v>0</v>
      </c>
      <c r="Q209" s="154">
        <v>1.15E-2</v>
      </c>
      <c r="R209" s="154">
        <f>Q209*H209</f>
        <v>0.91999999999999993</v>
      </c>
      <c r="S209" s="154">
        <v>0</v>
      </c>
      <c r="T209" s="155">
        <f>S209*H209</f>
        <v>0</v>
      </c>
      <c r="U209" s="34"/>
      <c r="V209" s="34"/>
      <c r="W209" s="34"/>
      <c r="X209" s="34"/>
      <c r="Y209" s="34"/>
      <c r="Z209" s="34"/>
      <c r="AA209" s="34"/>
      <c r="AB209" s="34"/>
      <c r="AC209" s="34"/>
      <c r="AD209" s="34"/>
      <c r="AE209" s="34"/>
      <c r="AR209" s="156" t="s">
        <v>149</v>
      </c>
      <c r="AT209" s="156" t="s">
        <v>146</v>
      </c>
      <c r="AU209" s="156" t="s">
        <v>84</v>
      </c>
      <c r="AY209" s="17" t="s">
        <v>141</v>
      </c>
      <c r="BE209" s="157">
        <f>IF(N209="základní",J209,0)</f>
        <v>0</v>
      </c>
      <c r="BF209" s="157">
        <f>IF(N209="snížená",J209,0)</f>
        <v>0</v>
      </c>
      <c r="BG209" s="157">
        <f>IF(N209="zákl. přenesená",J209,0)</f>
        <v>0</v>
      </c>
      <c r="BH209" s="157">
        <f>IF(N209="sníž. přenesená",J209,0)</f>
        <v>0</v>
      </c>
      <c r="BI209" s="157">
        <f>IF(N209="nulová",J209,0)</f>
        <v>0</v>
      </c>
      <c r="BJ209" s="17" t="s">
        <v>82</v>
      </c>
      <c r="BK209" s="157">
        <f>ROUND(I209*H209,2)</f>
        <v>0</v>
      </c>
      <c r="BL209" s="17" t="s">
        <v>140</v>
      </c>
      <c r="BM209" s="156" t="s">
        <v>312</v>
      </c>
    </row>
    <row r="210" spans="1:65" s="15" customFormat="1" ht="22.9" customHeight="1">
      <c r="B210" s="216"/>
      <c r="C210" s="217"/>
      <c r="D210" s="218" t="s">
        <v>73</v>
      </c>
      <c r="E210" s="230" t="s">
        <v>155</v>
      </c>
      <c r="F210" s="230" t="s">
        <v>647</v>
      </c>
      <c r="G210" s="217"/>
      <c r="H210" s="217"/>
      <c r="I210" s="220"/>
      <c r="J210" s="231">
        <f>BK210</f>
        <v>0</v>
      </c>
      <c r="K210" s="217"/>
      <c r="L210" s="222"/>
      <c r="M210" s="223"/>
      <c r="N210" s="224"/>
      <c r="O210" s="224"/>
      <c r="P210" s="225">
        <f>SUM(P211:P221)</f>
        <v>0</v>
      </c>
      <c r="Q210" s="224"/>
      <c r="R210" s="225">
        <f>SUM(R211:R221)</f>
        <v>41.964025076799992</v>
      </c>
      <c r="S210" s="224"/>
      <c r="T210" s="226">
        <f>SUM(T211:T221)</f>
        <v>47.902799999999992</v>
      </c>
      <c r="AR210" s="227" t="s">
        <v>82</v>
      </c>
      <c r="AT210" s="228" t="s">
        <v>73</v>
      </c>
      <c r="AU210" s="228" t="s">
        <v>82</v>
      </c>
      <c r="AY210" s="227" t="s">
        <v>141</v>
      </c>
      <c r="BK210" s="229">
        <f>SUM(BK211:BK221)</f>
        <v>0</v>
      </c>
    </row>
    <row r="211" spans="1:65" s="2" customFormat="1" ht="24.2" customHeight="1">
      <c r="A211" s="34"/>
      <c r="B211" s="35"/>
      <c r="C211" s="145" t="s">
        <v>323</v>
      </c>
      <c r="D211" s="145" t="s">
        <v>135</v>
      </c>
      <c r="E211" s="146" t="s">
        <v>648</v>
      </c>
      <c r="F211" s="147" t="s">
        <v>649</v>
      </c>
      <c r="G211" s="148" t="s">
        <v>208</v>
      </c>
      <c r="H211" s="149">
        <v>4</v>
      </c>
      <c r="I211" s="150"/>
      <c r="J211" s="151">
        <f>ROUND(I211*H211,2)</f>
        <v>0</v>
      </c>
      <c r="K211" s="147" t="s">
        <v>518</v>
      </c>
      <c r="L211" s="39"/>
      <c r="M211" s="152" t="s">
        <v>28</v>
      </c>
      <c r="N211" s="153" t="s">
        <v>45</v>
      </c>
      <c r="O211" s="64"/>
      <c r="P211" s="154">
        <f>O211*H211</f>
        <v>0</v>
      </c>
      <c r="Q211" s="154">
        <v>8.1999999999999998E-4</v>
      </c>
      <c r="R211" s="154">
        <f>Q211*H211</f>
        <v>3.2799999999999999E-3</v>
      </c>
      <c r="S211" s="154">
        <v>0</v>
      </c>
      <c r="T211" s="155">
        <f>S211*H211</f>
        <v>0</v>
      </c>
      <c r="U211" s="34"/>
      <c r="V211" s="34"/>
      <c r="W211" s="34"/>
      <c r="X211" s="34"/>
      <c r="Y211" s="34"/>
      <c r="Z211" s="34"/>
      <c r="AA211" s="34"/>
      <c r="AB211" s="34"/>
      <c r="AC211" s="34"/>
      <c r="AD211" s="34"/>
      <c r="AE211" s="34"/>
      <c r="AR211" s="156" t="s">
        <v>140</v>
      </c>
      <c r="AT211" s="156" t="s">
        <v>135</v>
      </c>
      <c r="AU211" s="156" t="s">
        <v>84</v>
      </c>
      <c r="AY211" s="17" t="s">
        <v>141</v>
      </c>
      <c r="BE211" s="157">
        <f>IF(N211="základní",J211,0)</f>
        <v>0</v>
      </c>
      <c r="BF211" s="157">
        <f>IF(N211="snížená",J211,0)</f>
        <v>0</v>
      </c>
      <c r="BG211" s="157">
        <f>IF(N211="zákl. přenesená",J211,0)</f>
        <v>0</v>
      </c>
      <c r="BH211" s="157">
        <f>IF(N211="sníž. přenesená",J211,0)</f>
        <v>0</v>
      </c>
      <c r="BI211" s="157">
        <f>IF(N211="nulová",J211,0)</f>
        <v>0</v>
      </c>
      <c r="BJ211" s="17" t="s">
        <v>82</v>
      </c>
      <c r="BK211" s="157">
        <f>ROUND(I211*H211,2)</f>
        <v>0</v>
      </c>
      <c r="BL211" s="17" t="s">
        <v>140</v>
      </c>
      <c r="BM211" s="156" t="s">
        <v>317</v>
      </c>
    </row>
    <row r="212" spans="1:65" s="2" customFormat="1" ht="11.25">
      <c r="A212" s="34"/>
      <c r="B212" s="35"/>
      <c r="C212" s="36"/>
      <c r="D212" s="239" t="s">
        <v>519</v>
      </c>
      <c r="E212" s="36"/>
      <c r="F212" s="240" t="s">
        <v>650</v>
      </c>
      <c r="G212" s="36"/>
      <c r="H212" s="36"/>
      <c r="I212" s="233"/>
      <c r="J212" s="36"/>
      <c r="K212" s="36"/>
      <c r="L212" s="39"/>
      <c r="M212" s="234"/>
      <c r="N212" s="235"/>
      <c r="O212" s="64"/>
      <c r="P212" s="64"/>
      <c r="Q212" s="64"/>
      <c r="R212" s="64"/>
      <c r="S212" s="64"/>
      <c r="T212" s="65"/>
      <c r="U212" s="34"/>
      <c r="V212" s="34"/>
      <c r="W212" s="34"/>
      <c r="X212" s="34"/>
      <c r="Y212" s="34"/>
      <c r="Z212" s="34"/>
      <c r="AA212" s="34"/>
      <c r="AB212" s="34"/>
      <c r="AC212" s="34"/>
      <c r="AD212" s="34"/>
      <c r="AE212" s="34"/>
      <c r="AT212" s="17" t="s">
        <v>519</v>
      </c>
      <c r="AU212" s="17" t="s">
        <v>84</v>
      </c>
    </row>
    <row r="213" spans="1:65" s="11" customFormat="1" ht="11.25">
      <c r="B213" s="169"/>
      <c r="C213" s="170"/>
      <c r="D213" s="160" t="s">
        <v>142</v>
      </c>
      <c r="E213" s="171" t="s">
        <v>28</v>
      </c>
      <c r="F213" s="172" t="s">
        <v>651</v>
      </c>
      <c r="G213" s="170"/>
      <c r="H213" s="173">
        <v>4</v>
      </c>
      <c r="I213" s="174"/>
      <c r="J213" s="170"/>
      <c r="K213" s="170"/>
      <c r="L213" s="175"/>
      <c r="M213" s="176"/>
      <c r="N213" s="177"/>
      <c r="O213" s="177"/>
      <c r="P213" s="177"/>
      <c r="Q213" s="177"/>
      <c r="R213" s="177"/>
      <c r="S213" s="177"/>
      <c r="T213" s="178"/>
      <c r="AT213" s="179" t="s">
        <v>142</v>
      </c>
      <c r="AU213" s="179" t="s">
        <v>84</v>
      </c>
      <c r="AV213" s="11" t="s">
        <v>84</v>
      </c>
      <c r="AW213" s="11" t="s">
        <v>35</v>
      </c>
      <c r="AX213" s="11" t="s">
        <v>74</v>
      </c>
      <c r="AY213" s="179" t="s">
        <v>141</v>
      </c>
    </row>
    <row r="214" spans="1:65" s="12" customFormat="1" ht="11.25">
      <c r="B214" s="180"/>
      <c r="C214" s="181"/>
      <c r="D214" s="160" t="s">
        <v>142</v>
      </c>
      <c r="E214" s="182" t="s">
        <v>28</v>
      </c>
      <c r="F214" s="183" t="s">
        <v>145</v>
      </c>
      <c r="G214" s="181"/>
      <c r="H214" s="184">
        <v>4</v>
      </c>
      <c r="I214" s="185"/>
      <c r="J214" s="181"/>
      <c r="K214" s="181"/>
      <c r="L214" s="186"/>
      <c r="M214" s="187"/>
      <c r="N214" s="188"/>
      <c r="O214" s="188"/>
      <c r="P214" s="188"/>
      <c r="Q214" s="188"/>
      <c r="R214" s="188"/>
      <c r="S214" s="188"/>
      <c r="T214" s="189"/>
      <c r="AT214" s="190" t="s">
        <v>142</v>
      </c>
      <c r="AU214" s="190" t="s">
        <v>84</v>
      </c>
      <c r="AV214" s="12" t="s">
        <v>140</v>
      </c>
      <c r="AW214" s="12" t="s">
        <v>35</v>
      </c>
      <c r="AX214" s="12" t="s">
        <v>82</v>
      </c>
      <c r="AY214" s="190" t="s">
        <v>141</v>
      </c>
    </row>
    <row r="215" spans="1:65" s="2" customFormat="1" ht="49.15" customHeight="1">
      <c r="A215" s="34"/>
      <c r="B215" s="35"/>
      <c r="C215" s="145" t="s">
        <v>229</v>
      </c>
      <c r="D215" s="145" t="s">
        <v>135</v>
      </c>
      <c r="E215" s="146" t="s">
        <v>652</v>
      </c>
      <c r="F215" s="147" t="s">
        <v>653</v>
      </c>
      <c r="G215" s="148" t="s">
        <v>208</v>
      </c>
      <c r="H215" s="149">
        <v>638.70399999999995</v>
      </c>
      <c r="I215" s="150"/>
      <c r="J215" s="151">
        <f>ROUND(I215*H215,2)</f>
        <v>0</v>
      </c>
      <c r="K215" s="147" t="s">
        <v>518</v>
      </c>
      <c r="L215" s="39"/>
      <c r="M215" s="152" t="s">
        <v>28</v>
      </c>
      <c r="N215" s="153" t="s">
        <v>45</v>
      </c>
      <c r="O215" s="64"/>
      <c r="P215" s="154">
        <f>O215*H215</f>
        <v>0</v>
      </c>
      <c r="Q215" s="154">
        <v>6.5696699999999997E-2</v>
      </c>
      <c r="R215" s="154">
        <f>Q215*H215</f>
        <v>41.960745076799995</v>
      </c>
      <c r="S215" s="154">
        <v>7.4999999999999997E-2</v>
      </c>
      <c r="T215" s="155">
        <f>S215*H215</f>
        <v>47.902799999999992</v>
      </c>
      <c r="U215" s="34"/>
      <c r="V215" s="34"/>
      <c r="W215" s="34"/>
      <c r="X215" s="34"/>
      <c r="Y215" s="34"/>
      <c r="Z215" s="34"/>
      <c r="AA215" s="34"/>
      <c r="AB215" s="34"/>
      <c r="AC215" s="34"/>
      <c r="AD215" s="34"/>
      <c r="AE215" s="34"/>
      <c r="AR215" s="156" t="s">
        <v>140</v>
      </c>
      <c r="AT215" s="156" t="s">
        <v>135</v>
      </c>
      <c r="AU215" s="156" t="s">
        <v>84</v>
      </c>
      <c r="AY215" s="17" t="s">
        <v>141</v>
      </c>
      <c r="BE215" s="157">
        <f>IF(N215="základní",J215,0)</f>
        <v>0</v>
      </c>
      <c r="BF215" s="157">
        <f>IF(N215="snížená",J215,0)</f>
        <v>0</v>
      </c>
      <c r="BG215" s="157">
        <f>IF(N215="zákl. přenesená",J215,0)</f>
        <v>0</v>
      </c>
      <c r="BH215" s="157">
        <f>IF(N215="sníž. přenesená",J215,0)</f>
        <v>0</v>
      </c>
      <c r="BI215" s="157">
        <f>IF(N215="nulová",J215,0)</f>
        <v>0</v>
      </c>
      <c r="BJ215" s="17" t="s">
        <v>82</v>
      </c>
      <c r="BK215" s="157">
        <f>ROUND(I215*H215,2)</f>
        <v>0</v>
      </c>
      <c r="BL215" s="17" t="s">
        <v>140</v>
      </c>
      <c r="BM215" s="156" t="s">
        <v>356</v>
      </c>
    </row>
    <row r="216" spans="1:65" s="2" customFormat="1" ht="11.25">
      <c r="A216" s="34"/>
      <c r="B216" s="35"/>
      <c r="C216" s="36"/>
      <c r="D216" s="239" t="s">
        <v>519</v>
      </c>
      <c r="E216" s="36"/>
      <c r="F216" s="240" t="s">
        <v>654</v>
      </c>
      <c r="G216" s="36"/>
      <c r="H216" s="36"/>
      <c r="I216" s="233"/>
      <c r="J216" s="36"/>
      <c r="K216" s="36"/>
      <c r="L216" s="39"/>
      <c r="M216" s="234"/>
      <c r="N216" s="235"/>
      <c r="O216" s="64"/>
      <c r="P216" s="64"/>
      <c r="Q216" s="64"/>
      <c r="R216" s="64"/>
      <c r="S216" s="64"/>
      <c r="T216" s="65"/>
      <c r="U216" s="34"/>
      <c r="V216" s="34"/>
      <c r="W216" s="34"/>
      <c r="X216" s="34"/>
      <c r="Y216" s="34"/>
      <c r="Z216" s="34"/>
      <c r="AA216" s="34"/>
      <c r="AB216" s="34"/>
      <c r="AC216" s="34"/>
      <c r="AD216" s="34"/>
      <c r="AE216" s="34"/>
      <c r="AT216" s="17" t="s">
        <v>519</v>
      </c>
      <c r="AU216" s="17" t="s">
        <v>84</v>
      </c>
    </row>
    <row r="217" spans="1:65" s="11" customFormat="1" ht="11.25">
      <c r="B217" s="169"/>
      <c r="C217" s="170"/>
      <c r="D217" s="160" t="s">
        <v>142</v>
      </c>
      <c r="E217" s="171" t="s">
        <v>28</v>
      </c>
      <c r="F217" s="172" t="s">
        <v>655</v>
      </c>
      <c r="G217" s="170"/>
      <c r="H217" s="173">
        <v>2.9039999999999999</v>
      </c>
      <c r="I217" s="174"/>
      <c r="J217" s="170"/>
      <c r="K217" s="170"/>
      <c r="L217" s="175"/>
      <c r="M217" s="176"/>
      <c r="N217" s="177"/>
      <c r="O217" s="177"/>
      <c r="P217" s="177"/>
      <c r="Q217" s="177"/>
      <c r="R217" s="177"/>
      <c r="S217" s="177"/>
      <c r="T217" s="178"/>
      <c r="AT217" s="179" t="s">
        <v>142</v>
      </c>
      <c r="AU217" s="179" t="s">
        <v>84</v>
      </c>
      <c r="AV217" s="11" t="s">
        <v>84</v>
      </c>
      <c r="AW217" s="11" t="s">
        <v>35</v>
      </c>
      <c r="AX217" s="11" t="s">
        <v>74</v>
      </c>
      <c r="AY217" s="179" t="s">
        <v>141</v>
      </c>
    </row>
    <row r="218" spans="1:65" s="11" customFormat="1" ht="11.25">
      <c r="B218" s="169"/>
      <c r="C218" s="170"/>
      <c r="D218" s="160" t="s">
        <v>142</v>
      </c>
      <c r="E218" s="171" t="s">
        <v>28</v>
      </c>
      <c r="F218" s="172" t="s">
        <v>656</v>
      </c>
      <c r="G218" s="170"/>
      <c r="H218" s="173">
        <v>6.48</v>
      </c>
      <c r="I218" s="174"/>
      <c r="J218" s="170"/>
      <c r="K218" s="170"/>
      <c r="L218" s="175"/>
      <c r="M218" s="176"/>
      <c r="N218" s="177"/>
      <c r="O218" s="177"/>
      <c r="P218" s="177"/>
      <c r="Q218" s="177"/>
      <c r="R218" s="177"/>
      <c r="S218" s="177"/>
      <c r="T218" s="178"/>
      <c r="AT218" s="179" t="s">
        <v>142</v>
      </c>
      <c r="AU218" s="179" t="s">
        <v>84</v>
      </c>
      <c r="AV218" s="11" t="s">
        <v>84</v>
      </c>
      <c r="AW218" s="11" t="s">
        <v>35</v>
      </c>
      <c r="AX218" s="11" t="s">
        <v>74</v>
      </c>
      <c r="AY218" s="179" t="s">
        <v>141</v>
      </c>
    </row>
    <row r="219" spans="1:65" s="11" customFormat="1" ht="11.25">
      <c r="B219" s="169"/>
      <c r="C219" s="170"/>
      <c r="D219" s="160" t="s">
        <v>142</v>
      </c>
      <c r="E219" s="171" t="s">
        <v>28</v>
      </c>
      <c r="F219" s="172" t="s">
        <v>657</v>
      </c>
      <c r="G219" s="170"/>
      <c r="H219" s="173">
        <v>618.16</v>
      </c>
      <c r="I219" s="174"/>
      <c r="J219" s="170"/>
      <c r="K219" s="170"/>
      <c r="L219" s="175"/>
      <c r="M219" s="176"/>
      <c r="N219" s="177"/>
      <c r="O219" s="177"/>
      <c r="P219" s="177"/>
      <c r="Q219" s="177"/>
      <c r="R219" s="177"/>
      <c r="S219" s="177"/>
      <c r="T219" s="178"/>
      <c r="AT219" s="179" t="s">
        <v>142</v>
      </c>
      <c r="AU219" s="179" t="s">
        <v>84</v>
      </c>
      <c r="AV219" s="11" t="s">
        <v>84</v>
      </c>
      <c r="AW219" s="11" t="s">
        <v>35</v>
      </c>
      <c r="AX219" s="11" t="s">
        <v>74</v>
      </c>
      <c r="AY219" s="179" t="s">
        <v>141</v>
      </c>
    </row>
    <row r="220" spans="1:65" s="11" customFormat="1" ht="22.5">
      <c r="B220" s="169"/>
      <c r="C220" s="170"/>
      <c r="D220" s="160" t="s">
        <v>142</v>
      </c>
      <c r="E220" s="171" t="s">
        <v>28</v>
      </c>
      <c r="F220" s="172" t="s">
        <v>658</v>
      </c>
      <c r="G220" s="170"/>
      <c r="H220" s="173">
        <v>11.16</v>
      </c>
      <c r="I220" s="174"/>
      <c r="J220" s="170"/>
      <c r="K220" s="170"/>
      <c r="L220" s="175"/>
      <c r="M220" s="176"/>
      <c r="N220" s="177"/>
      <c r="O220" s="177"/>
      <c r="P220" s="177"/>
      <c r="Q220" s="177"/>
      <c r="R220" s="177"/>
      <c r="S220" s="177"/>
      <c r="T220" s="178"/>
      <c r="AT220" s="179" t="s">
        <v>142</v>
      </c>
      <c r="AU220" s="179" t="s">
        <v>84</v>
      </c>
      <c r="AV220" s="11" t="s">
        <v>84</v>
      </c>
      <c r="AW220" s="11" t="s">
        <v>35</v>
      </c>
      <c r="AX220" s="11" t="s">
        <v>74</v>
      </c>
      <c r="AY220" s="179" t="s">
        <v>141</v>
      </c>
    </row>
    <row r="221" spans="1:65" s="12" customFormat="1" ht="11.25">
      <c r="B221" s="180"/>
      <c r="C221" s="181"/>
      <c r="D221" s="160" t="s">
        <v>142</v>
      </c>
      <c r="E221" s="182" t="s">
        <v>28</v>
      </c>
      <c r="F221" s="183" t="s">
        <v>145</v>
      </c>
      <c r="G221" s="181"/>
      <c r="H221" s="184">
        <v>638.70399999999995</v>
      </c>
      <c r="I221" s="185"/>
      <c r="J221" s="181"/>
      <c r="K221" s="181"/>
      <c r="L221" s="186"/>
      <c r="M221" s="187"/>
      <c r="N221" s="188"/>
      <c r="O221" s="188"/>
      <c r="P221" s="188"/>
      <c r="Q221" s="188"/>
      <c r="R221" s="188"/>
      <c r="S221" s="188"/>
      <c r="T221" s="189"/>
      <c r="AT221" s="190" t="s">
        <v>142</v>
      </c>
      <c r="AU221" s="190" t="s">
        <v>84</v>
      </c>
      <c r="AV221" s="12" t="s">
        <v>140</v>
      </c>
      <c r="AW221" s="12" t="s">
        <v>35</v>
      </c>
      <c r="AX221" s="12" t="s">
        <v>82</v>
      </c>
      <c r="AY221" s="190" t="s">
        <v>141</v>
      </c>
    </row>
    <row r="222" spans="1:65" s="15" customFormat="1" ht="22.9" customHeight="1">
      <c r="B222" s="216"/>
      <c r="C222" s="217"/>
      <c r="D222" s="218" t="s">
        <v>73</v>
      </c>
      <c r="E222" s="230" t="s">
        <v>178</v>
      </c>
      <c r="F222" s="230" t="s">
        <v>659</v>
      </c>
      <c r="G222" s="217"/>
      <c r="H222" s="217"/>
      <c r="I222" s="220"/>
      <c r="J222" s="231">
        <f>BK222</f>
        <v>0</v>
      </c>
      <c r="K222" s="217"/>
      <c r="L222" s="222"/>
      <c r="M222" s="223"/>
      <c r="N222" s="224"/>
      <c r="O222" s="224"/>
      <c r="P222" s="225">
        <f>SUM(P223:P293)</f>
        <v>0</v>
      </c>
      <c r="Q222" s="224"/>
      <c r="R222" s="225">
        <f>SUM(R223:R293)</f>
        <v>23.161606839999997</v>
      </c>
      <c r="S222" s="224"/>
      <c r="T222" s="226">
        <f>SUM(T223:T293)</f>
        <v>27.060286000000001</v>
      </c>
      <c r="AR222" s="227" t="s">
        <v>82</v>
      </c>
      <c r="AT222" s="228" t="s">
        <v>73</v>
      </c>
      <c r="AU222" s="228" t="s">
        <v>82</v>
      </c>
      <c r="AY222" s="227" t="s">
        <v>141</v>
      </c>
      <c r="BK222" s="229">
        <f>SUM(BK223:BK293)</f>
        <v>0</v>
      </c>
    </row>
    <row r="223" spans="1:65" s="2" customFormat="1" ht="24.2" customHeight="1">
      <c r="A223" s="34"/>
      <c r="B223" s="35"/>
      <c r="C223" s="145" t="s">
        <v>333</v>
      </c>
      <c r="D223" s="145" t="s">
        <v>135</v>
      </c>
      <c r="E223" s="146" t="s">
        <v>660</v>
      </c>
      <c r="F223" s="147" t="s">
        <v>661</v>
      </c>
      <c r="G223" s="148" t="s">
        <v>159</v>
      </c>
      <c r="H223" s="149">
        <v>8</v>
      </c>
      <c r="I223" s="150"/>
      <c r="J223" s="151">
        <f>ROUND(I223*H223,2)</f>
        <v>0</v>
      </c>
      <c r="K223" s="147" t="s">
        <v>518</v>
      </c>
      <c r="L223" s="39"/>
      <c r="M223" s="152" t="s">
        <v>28</v>
      </c>
      <c r="N223" s="153" t="s">
        <v>45</v>
      </c>
      <c r="O223" s="64"/>
      <c r="P223" s="154">
        <f>O223*H223</f>
        <v>0</v>
      </c>
      <c r="Q223" s="154">
        <v>1.17E-3</v>
      </c>
      <c r="R223" s="154">
        <f>Q223*H223</f>
        <v>9.3600000000000003E-3</v>
      </c>
      <c r="S223" s="154">
        <v>0</v>
      </c>
      <c r="T223" s="155">
        <f>S223*H223</f>
        <v>0</v>
      </c>
      <c r="U223" s="34"/>
      <c r="V223" s="34"/>
      <c r="W223" s="34"/>
      <c r="X223" s="34"/>
      <c r="Y223" s="34"/>
      <c r="Z223" s="34"/>
      <c r="AA223" s="34"/>
      <c r="AB223" s="34"/>
      <c r="AC223" s="34"/>
      <c r="AD223" s="34"/>
      <c r="AE223" s="34"/>
      <c r="AR223" s="156" t="s">
        <v>140</v>
      </c>
      <c r="AT223" s="156" t="s">
        <v>135</v>
      </c>
      <c r="AU223" s="156" t="s">
        <v>84</v>
      </c>
      <c r="AY223" s="17" t="s">
        <v>141</v>
      </c>
      <c r="BE223" s="157">
        <f>IF(N223="základní",J223,0)</f>
        <v>0</v>
      </c>
      <c r="BF223" s="157">
        <f>IF(N223="snížená",J223,0)</f>
        <v>0</v>
      </c>
      <c r="BG223" s="157">
        <f>IF(N223="zákl. přenesená",J223,0)</f>
        <v>0</v>
      </c>
      <c r="BH223" s="157">
        <f>IF(N223="sníž. přenesená",J223,0)</f>
        <v>0</v>
      </c>
      <c r="BI223" s="157">
        <f>IF(N223="nulová",J223,0)</f>
        <v>0</v>
      </c>
      <c r="BJ223" s="17" t="s">
        <v>82</v>
      </c>
      <c r="BK223" s="157">
        <f>ROUND(I223*H223,2)</f>
        <v>0</v>
      </c>
      <c r="BL223" s="17" t="s">
        <v>140</v>
      </c>
      <c r="BM223" s="156" t="s">
        <v>330</v>
      </c>
    </row>
    <row r="224" spans="1:65" s="2" customFormat="1" ht="11.25">
      <c r="A224" s="34"/>
      <c r="B224" s="35"/>
      <c r="C224" s="36"/>
      <c r="D224" s="239" t="s">
        <v>519</v>
      </c>
      <c r="E224" s="36"/>
      <c r="F224" s="240" t="s">
        <v>662</v>
      </c>
      <c r="G224" s="36"/>
      <c r="H224" s="36"/>
      <c r="I224" s="233"/>
      <c r="J224" s="36"/>
      <c r="K224" s="36"/>
      <c r="L224" s="39"/>
      <c r="M224" s="234"/>
      <c r="N224" s="235"/>
      <c r="O224" s="64"/>
      <c r="P224" s="64"/>
      <c r="Q224" s="64"/>
      <c r="R224" s="64"/>
      <c r="S224" s="64"/>
      <c r="T224" s="65"/>
      <c r="U224" s="34"/>
      <c r="V224" s="34"/>
      <c r="W224" s="34"/>
      <c r="X224" s="34"/>
      <c r="Y224" s="34"/>
      <c r="Z224" s="34"/>
      <c r="AA224" s="34"/>
      <c r="AB224" s="34"/>
      <c r="AC224" s="34"/>
      <c r="AD224" s="34"/>
      <c r="AE224" s="34"/>
      <c r="AT224" s="17" t="s">
        <v>519</v>
      </c>
      <c r="AU224" s="17" t="s">
        <v>84</v>
      </c>
    </row>
    <row r="225" spans="1:65" s="11" customFormat="1" ht="11.25">
      <c r="B225" s="169"/>
      <c r="C225" s="170"/>
      <c r="D225" s="160" t="s">
        <v>142</v>
      </c>
      <c r="E225" s="171" t="s">
        <v>28</v>
      </c>
      <c r="F225" s="172" t="s">
        <v>663</v>
      </c>
      <c r="G225" s="170"/>
      <c r="H225" s="173">
        <v>8</v>
      </c>
      <c r="I225" s="174"/>
      <c r="J225" s="170"/>
      <c r="K225" s="170"/>
      <c r="L225" s="175"/>
      <c r="M225" s="176"/>
      <c r="N225" s="177"/>
      <c r="O225" s="177"/>
      <c r="P225" s="177"/>
      <c r="Q225" s="177"/>
      <c r="R225" s="177"/>
      <c r="S225" s="177"/>
      <c r="T225" s="178"/>
      <c r="AT225" s="179" t="s">
        <v>142</v>
      </c>
      <c r="AU225" s="179" t="s">
        <v>84</v>
      </c>
      <c r="AV225" s="11" t="s">
        <v>84</v>
      </c>
      <c r="AW225" s="11" t="s">
        <v>35</v>
      </c>
      <c r="AX225" s="11" t="s">
        <v>74</v>
      </c>
      <c r="AY225" s="179" t="s">
        <v>141</v>
      </c>
    </row>
    <row r="226" spans="1:65" s="12" customFormat="1" ht="11.25">
      <c r="B226" s="180"/>
      <c r="C226" s="181"/>
      <c r="D226" s="160" t="s">
        <v>142</v>
      </c>
      <c r="E226" s="182" t="s">
        <v>28</v>
      </c>
      <c r="F226" s="183" t="s">
        <v>145</v>
      </c>
      <c r="G226" s="181"/>
      <c r="H226" s="184">
        <v>8</v>
      </c>
      <c r="I226" s="185"/>
      <c r="J226" s="181"/>
      <c r="K226" s="181"/>
      <c r="L226" s="186"/>
      <c r="M226" s="187"/>
      <c r="N226" s="188"/>
      <c r="O226" s="188"/>
      <c r="P226" s="188"/>
      <c r="Q226" s="188"/>
      <c r="R226" s="188"/>
      <c r="S226" s="188"/>
      <c r="T226" s="189"/>
      <c r="AT226" s="190" t="s">
        <v>142</v>
      </c>
      <c r="AU226" s="190" t="s">
        <v>84</v>
      </c>
      <c r="AV226" s="12" t="s">
        <v>140</v>
      </c>
      <c r="AW226" s="12" t="s">
        <v>35</v>
      </c>
      <c r="AX226" s="12" t="s">
        <v>82</v>
      </c>
      <c r="AY226" s="190" t="s">
        <v>141</v>
      </c>
    </row>
    <row r="227" spans="1:65" s="2" customFormat="1" ht="24.2" customHeight="1">
      <c r="A227" s="34"/>
      <c r="B227" s="35"/>
      <c r="C227" s="145" t="s">
        <v>234</v>
      </c>
      <c r="D227" s="145" t="s">
        <v>135</v>
      </c>
      <c r="E227" s="146" t="s">
        <v>664</v>
      </c>
      <c r="F227" s="147" t="s">
        <v>665</v>
      </c>
      <c r="G227" s="148" t="s">
        <v>159</v>
      </c>
      <c r="H227" s="149">
        <v>8</v>
      </c>
      <c r="I227" s="150"/>
      <c r="J227" s="151">
        <f>ROUND(I227*H227,2)</f>
        <v>0</v>
      </c>
      <c r="K227" s="147" t="s">
        <v>518</v>
      </c>
      <c r="L227" s="39"/>
      <c r="M227" s="152" t="s">
        <v>28</v>
      </c>
      <c r="N227" s="153" t="s">
        <v>45</v>
      </c>
      <c r="O227" s="64"/>
      <c r="P227" s="154">
        <f>O227*H227</f>
        <v>0</v>
      </c>
      <c r="Q227" s="154">
        <v>5.8049999999999996E-4</v>
      </c>
      <c r="R227" s="154">
        <f>Q227*H227</f>
        <v>4.6439999999999997E-3</v>
      </c>
      <c r="S227" s="154">
        <v>0</v>
      </c>
      <c r="T227" s="155">
        <f>S227*H227</f>
        <v>0</v>
      </c>
      <c r="U227" s="34"/>
      <c r="V227" s="34"/>
      <c r="W227" s="34"/>
      <c r="X227" s="34"/>
      <c r="Y227" s="34"/>
      <c r="Z227" s="34"/>
      <c r="AA227" s="34"/>
      <c r="AB227" s="34"/>
      <c r="AC227" s="34"/>
      <c r="AD227" s="34"/>
      <c r="AE227" s="34"/>
      <c r="AR227" s="156" t="s">
        <v>140</v>
      </c>
      <c r="AT227" s="156" t="s">
        <v>135</v>
      </c>
      <c r="AU227" s="156" t="s">
        <v>84</v>
      </c>
      <c r="AY227" s="17" t="s">
        <v>141</v>
      </c>
      <c r="BE227" s="157">
        <f>IF(N227="základní",J227,0)</f>
        <v>0</v>
      </c>
      <c r="BF227" s="157">
        <f>IF(N227="snížená",J227,0)</f>
        <v>0</v>
      </c>
      <c r="BG227" s="157">
        <f>IF(N227="zákl. přenesená",J227,0)</f>
        <v>0</v>
      </c>
      <c r="BH227" s="157">
        <f>IF(N227="sníž. přenesená",J227,0)</f>
        <v>0</v>
      </c>
      <c r="BI227" s="157">
        <f>IF(N227="nulová",J227,0)</f>
        <v>0</v>
      </c>
      <c r="BJ227" s="17" t="s">
        <v>82</v>
      </c>
      <c r="BK227" s="157">
        <f>ROUND(I227*H227,2)</f>
        <v>0</v>
      </c>
      <c r="BL227" s="17" t="s">
        <v>140</v>
      </c>
      <c r="BM227" s="156" t="s">
        <v>336</v>
      </c>
    </row>
    <row r="228" spans="1:65" s="2" customFormat="1" ht="11.25">
      <c r="A228" s="34"/>
      <c r="B228" s="35"/>
      <c r="C228" s="36"/>
      <c r="D228" s="239" t="s">
        <v>519</v>
      </c>
      <c r="E228" s="36"/>
      <c r="F228" s="240" t="s">
        <v>666</v>
      </c>
      <c r="G228" s="36"/>
      <c r="H228" s="36"/>
      <c r="I228" s="233"/>
      <c r="J228" s="36"/>
      <c r="K228" s="36"/>
      <c r="L228" s="39"/>
      <c r="M228" s="234"/>
      <c r="N228" s="235"/>
      <c r="O228" s="64"/>
      <c r="P228" s="64"/>
      <c r="Q228" s="64"/>
      <c r="R228" s="64"/>
      <c r="S228" s="64"/>
      <c r="T228" s="65"/>
      <c r="U228" s="34"/>
      <c r="V228" s="34"/>
      <c r="W228" s="34"/>
      <c r="X228" s="34"/>
      <c r="Y228" s="34"/>
      <c r="Z228" s="34"/>
      <c r="AA228" s="34"/>
      <c r="AB228" s="34"/>
      <c r="AC228" s="34"/>
      <c r="AD228" s="34"/>
      <c r="AE228" s="34"/>
      <c r="AT228" s="17" t="s">
        <v>519</v>
      </c>
      <c r="AU228" s="17" t="s">
        <v>84</v>
      </c>
    </row>
    <row r="229" spans="1:65" s="2" customFormat="1" ht="24.2" customHeight="1">
      <c r="A229" s="34"/>
      <c r="B229" s="35"/>
      <c r="C229" s="191" t="s">
        <v>343</v>
      </c>
      <c r="D229" s="191" t="s">
        <v>146</v>
      </c>
      <c r="E229" s="192" t="s">
        <v>667</v>
      </c>
      <c r="F229" s="193" t="s">
        <v>668</v>
      </c>
      <c r="G229" s="194" t="s">
        <v>181</v>
      </c>
      <c r="H229" s="195">
        <v>0.33800000000000002</v>
      </c>
      <c r="I229" s="196"/>
      <c r="J229" s="197">
        <f>ROUND(I229*H229,2)</f>
        <v>0</v>
      </c>
      <c r="K229" s="193" t="s">
        <v>518</v>
      </c>
      <c r="L229" s="198"/>
      <c r="M229" s="199" t="s">
        <v>28</v>
      </c>
      <c r="N229" s="200" t="s">
        <v>45</v>
      </c>
      <c r="O229" s="64"/>
      <c r="P229" s="154">
        <f>O229*H229</f>
        <v>0</v>
      </c>
      <c r="Q229" s="154">
        <v>1</v>
      </c>
      <c r="R229" s="154">
        <f>Q229*H229</f>
        <v>0.33800000000000002</v>
      </c>
      <c r="S229" s="154">
        <v>0</v>
      </c>
      <c r="T229" s="155">
        <f>S229*H229</f>
        <v>0</v>
      </c>
      <c r="U229" s="34"/>
      <c r="V229" s="34"/>
      <c r="W229" s="34"/>
      <c r="X229" s="34"/>
      <c r="Y229" s="34"/>
      <c r="Z229" s="34"/>
      <c r="AA229" s="34"/>
      <c r="AB229" s="34"/>
      <c r="AC229" s="34"/>
      <c r="AD229" s="34"/>
      <c r="AE229" s="34"/>
      <c r="AR229" s="156" t="s">
        <v>149</v>
      </c>
      <c r="AT229" s="156" t="s">
        <v>146</v>
      </c>
      <c r="AU229" s="156" t="s">
        <v>84</v>
      </c>
      <c r="AY229" s="17" t="s">
        <v>141</v>
      </c>
      <c r="BE229" s="157">
        <f>IF(N229="základní",J229,0)</f>
        <v>0</v>
      </c>
      <c r="BF229" s="157">
        <f>IF(N229="snížená",J229,0)</f>
        <v>0</v>
      </c>
      <c r="BG229" s="157">
        <f>IF(N229="zákl. přenesená",J229,0)</f>
        <v>0</v>
      </c>
      <c r="BH229" s="157">
        <f>IF(N229="sníž. přenesená",J229,0)</f>
        <v>0</v>
      </c>
      <c r="BI229" s="157">
        <f>IF(N229="nulová",J229,0)</f>
        <v>0</v>
      </c>
      <c r="BJ229" s="17" t="s">
        <v>82</v>
      </c>
      <c r="BK229" s="157">
        <f>ROUND(I229*H229,2)</f>
        <v>0</v>
      </c>
      <c r="BL229" s="17" t="s">
        <v>140</v>
      </c>
      <c r="BM229" s="156" t="s">
        <v>360</v>
      </c>
    </row>
    <row r="230" spans="1:65" s="2" customFormat="1" ht="19.5">
      <c r="A230" s="34"/>
      <c r="B230" s="35"/>
      <c r="C230" s="36"/>
      <c r="D230" s="160" t="s">
        <v>402</v>
      </c>
      <c r="E230" s="36"/>
      <c r="F230" s="232" t="s">
        <v>669</v>
      </c>
      <c r="G230" s="36"/>
      <c r="H230" s="36"/>
      <c r="I230" s="233"/>
      <c r="J230" s="36"/>
      <c r="K230" s="36"/>
      <c r="L230" s="39"/>
      <c r="M230" s="234"/>
      <c r="N230" s="235"/>
      <c r="O230" s="64"/>
      <c r="P230" s="64"/>
      <c r="Q230" s="64"/>
      <c r="R230" s="64"/>
      <c r="S230" s="64"/>
      <c r="T230" s="65"/>
      <c r="U230" s="34"/>
      <c r="V230" s="34"/>
      <c r="W230" s="34"/>
      <c r="X230" s="34"/>
      <c r="Y230" s="34"/>
      <c r="Z230" s="34"/>
      <c r="AA230" s="34"/>
      <c r="AB230" s="34"/>
      <c r="AC230" s="34"/>
      <c r="AD230" s="34"/>
      <c r="AE230" s="34"/>
      <c r="AT230" s="17" t="s">
        <v>402</v>
      </c>
      <c r="AU230" s="17" t="s">
        <v>84</v>
      </c>
    </row>
    <row r="231" spans="1:65" s="11" customFormat="1" ht="11.25">
      <c r="B231" s="169"/>
      <c r="C231" s="170"/>
      <c r="D231" s="160" t="s">
        <v>142</v>
      </c>
      <c r="E231" s="171" t="s">
        <v>28</v>
      </c>
      <c r="F231" s="172" t="s">
        <v>670</v>
      </c>
      <c r="G231" s="170"/>
      <c r="H231" s="173">
        <v>0.33800000000000002</v>
      </c>
      <c r="I231" s="174"/>
      <c r="J231" s="170"/>
      <c r="K231" s="170"/>
      <c r="L231" s="175"/>
      <c r="M231" s="176"/>
      <c r="N231" s="177"/>
      <c r="O231" s="177"/>
      <c r="P231" s="177"/>
      <c r="Q231" s="177"/>
      <c r="R231" s="177"/>
      <c r="S231" s="177"/>
      <c r="T231" s="178"/>
      <c r="AT231" s="179" t="s">
        <v>142</v>
      </c>
      <c r="AU231" s="179" t="s">
        <v>84</v>
      </c>
      <c r="AV231" s="11" t="s">
        <v>84</v>
      </c>
      <c r="AW231" s="11" t="s">
        <v>35</v>
      </c>
      <c r="AX231" s="11" t="s">
        <v>74</v>
      </c>
      <c r="AY231" s="179" t="s">
        <v>141</v>
      </c>
    </row>
    <row r="232" spans="1:65" s="12" customFormat="1" ht="11.25">
      <c r="B232" s="180"/>
      <c r="C232" s="181"/>
      <c r="D232" s="160" t="s">
        <v>142</v>
      </c>
      <c r="E232" s="182" t="s">
        <v>28</v>
      </c>
      <c r="F232" s="183" t="s">
        <v>145</v>
      </c>
      <c r="G232" s="181"/>
      <c r="H232" s="184">
        <v>0.33800000000000002</v>
      </c>
      <c r="I232" s="185"/>
      <c r="J232" s="181"/>
      <c r="K232" s="181"/>
      <c r="L232" s="186"/>
      <c r="M232" s="187"/>
      <c r="N232" s="188"/>
      <c r="O232" s="188"/>
      <c r="P232" s="188"/>
      <c r="Q232" s="188"/>
      <c r="R232" s="188"/>
      <c r="S232" s="188"/>
      <c r="T232" s="189"/>
      <c r="AT232" s="190" t="s">
        <v>142</v>
      </c>
      <c r="AU232" s="190" t="s">
        <v>84</v>
      </c>
      <c r="AV232" s="12" t="s">
        <v>140</v>
      </c>
      <c r="AW232" s="12" t="s">
        <v>35</v>
      </c>
      <c r="AX232" s="12" t="s">
        <v>82</v>
      </c>
      <c r="AY232" s="190" t="s">
        <v>141</v>
      </c>
    </row>
    <row r="233" spans="1:65" s="2" customFormat="1" ht="24.2" customHeight="1">
      <c r="A233" s="34"/>
      <c r="B233" s="35"/>
      <c r="C233" s="191" t="s">
        <v>238</v>
      </c>
      <c r="D233" s="191" t="s">
        <v>146</v>
      </c>
      <c r="E233" s="192" t="s">
        <v>671</v>
      </c>
      <c r="F233" s="193" t="s">
        <v>672</v>
      </c>
      <c r="G233" s="194" t="s">
        <v>181</v>
      </c>
      <c r="H233" s="195">
        <v>0.124</v>
      </c>
      <c r="I233" s="196"/>
      <c r="J233" s="197">
        <f>ROUND(I233*H233,2)</f>
        <v>0</v>
      </c>
      <c r="K233" s="193" t="s">
        <v>518</v>
      </c>
      <c r="L233" s="198"/>
      <c r="M233" s="199" t="s">
        <v>28</v>
      </c>
      <c r="N233" s="200" t="s">
        <v>45</v>
      </c>
      <c r="O233" s="64"/>
      <c r="P233" s="154">
        <f>O233*H233</f>
        <v>0</v>
      </c>
      <c r="Q233" s="154">
        <v>1</v>
      </c>
      <c r="R233" s="154">
        <f>Q233*H233</f>
        <v>0.124</v>
      </c>
      <c r="S233" s="154">
        <v>0</v>
      </c>
      <c r="T233" s="155">
        <f>S233*H233</f>
        <v>0</v>
      </c>
      <c r="U233" s="34"/>
      <c r="V233" s="34"/>
      <c r="W233" s="34"/>
      <c r="X233" s="34"/>
      <c r="Y233" s="34"/>
      <c r="Z233" s="34"/>
      <c r="AA233" s="34"/>
      <c r="AB233" s="34"/>
      <c r="AC233" s="34"/>
      <c r="AD233" s="34"/>
      <c r="AE233" s="34"/>
      <c r="AR233" s="156" t="s">
        <v>149</v>
      </c>
      <c r="AT233" s="156" t="s">
        <v>146</v>
      </c>
      <c r="AU233" s="156" t="s">
        <v>84</v>
      </c>
      <c r="AY233" s="17" t="s">
        <v>141</v>
      </c>
      <c r="BE233" s="157">
        <f>IF(N233="základní",J233,0)</f>
        <v>0</v>
      </c>
      <c r="BF233" s="157">
        <f>IF(N233="snížená",J233,0)</f>
        <v>0</v>
      </c>
      <c r="BG233" s="157">
        <f>IF(N233="zákl. přenesená",J233,0)</f>
        <v>0</v>
      </c>
      <c r="BH233" s="157">
        <f>IF(N233="sníž. přenesená",J233,0)</f>
        <v>0</v>
      </c>
      <c r="BI233" s="157">
        <f>IF(N233="nulová",J233,0)</f>
        <v>0</v>
      </c>
      <c r="BJ233" s="17" t="s">
        <v>82</v>
      </c>
      <c r="BK233" s="157">
        <f>ROUND(I233*H233,2)</f>
        <v>0</v>
      </c>
      <c r="BL233" s="17" t="s">
        <v>140</v>
      </c>
      <c r="BM233" s="156" t="s">
        <v>298</v>
      </c>
    </row>
    <row r="234" spans="1:65" s="11" customFormat="1" ht="11.25">
      <c r="B234" s="169"/>
      <c r="C234" s="170"/>
      <c r="D234" s="160" t="s">
        <v>142</v>
      </c>
      <c r="E234" s="171" t="s">
        <v>28</v>
      </c>
      <c r="F234" s="172" t="s">
        <v>673</v>
      </c>
      <c r="G234" s="170"/>
      <c r="H234" s="173">
        <v>0.124</v>
      </c>
      <c r="I234" s="174"/>
      <c r="J234" s="170"/>
      <c r="K234" s="170"/>
      <c r="L234" s="175"/>
      <c r="M234" s="176"/>
      <c r="N234" s="177"/>
      <c r="O234" s="177"/>
      <c r="P234" s="177"/>
      <c r="Q234" s="177"/>
      <c r="R234" s="177"/>
      <c r="S234" s="177"/>
      <c r="T234" s="178"/>
      <c r="AT234" s="179" t="s">
        <v>142</v>
      </c>
      <c r="AU234" s="179" t="s">
        <v>84</v>
      </c>
      <c r="AV234" s="11" t="s">
        <v>84</v>
      </c>
      <c r="AW234" s="11" t="s">
        <v>35</v>
      </c>
      <c r="AX234" s="11" t="s">
        <v>74</v>
      </c>
      <c r="AY234" s="179" t="s">
        <v>141</v>
      </c>
    </row>
    <row r="235" spans="1:65" s="12" customFormat="1" ht="11.25">
      <c r="B235" s="180"/>
      <c r="C235" s="181"/>
      <c r="D235" s="160" t="s">
        <v>142</v>
      </c>
      <c r="E235" s="182" t="s">
        <v>28</v>
      </c>
      <c r="F235" s="183" t="s">
        <v>145</v>
      </c>
      <c r="G235" s="181"/>
      <c r="H235" s="184">
        <v>0.124</v>
      </c>
      <c r="I235" s="185"/>
      <c r="J235" s="181"/>
      <c r="K235" s="181"/>
      <c r="L235" s="186"/>
      <c r="M235" s="187"/>
      <c r="N235" s="188"/>
      <c r="O235" s="188"/>
      <c r="P235" s="188"/>
      <c r="Q235" s="188"/>
      <c r="R235" s="188"/>
      <c r="S235" s="188"/>
      <c r="T235" s="189"/>
      <c r="AT235" s="190" t="s">
        <v>142</v>
      </c>
      <c r="AU235" s="190" t="s">
        <v>84</v>
      </c>
      <c r="AV235" s="12" t="s">
        <v>140</v>
      </c>
      <c r="AW235" s="12" t="s">
        <v>35</v>
      </c>
      <c r="AX235" s="12" t="s">
        <v>82</v>
      </c>
      <c r="AY235" s="190" t="s">
        <v>141</v>
      </c>
    </row>
    <row r="236" spans="1:65" s="2" customFormat="1" ht="21.75" customHeight="1">
      <c r="A236" s="34"/>
      <c r="B236" s="35"/>
      <c r="C236" s="191" t="s">
        <v>353</v>
      </c>
      <c r="D236" s="191" t="s">
        <v>146</v>
      </c>
      <c r="E236" s="192" t="s">
        <v>674</v>
      </c>
      <c r="F236" s="193" t="s">
        <v>675</v>
      </c>
      <c r="G236" s="194" t="s">
        <v>181</v>
      </c>
      <c r="H236" s="195">
        <v>7.3999999999999996E-2</v>
      </c>
      <c r="I236" s="196"/>
      <c r="J236" s="197">
        <f>ROUND(I236*H236,2)</f>
        <v>0</v>
      </c>
      <c r="K236" s="193" t="s">
        <v>518</v>
      </c>
      <c r="L236" s="198"/>
      <c r="M236" s="199" t="s">
        <v>28</v>
      </c>
      <c r="N236" s="200" t="s">
        <v>45</v>
      </c>
      <c r="O236" s="64"/>
      <c r="P236" s="154">
        <f>O236*H236</f>
        <v>0</v>
      </c>
      <c r="Q236" s="154">
        <v>1</v>
      </c>
      <c r="R236" s="154">
        <f>Q236*H236</f>
        <v>7.3999999999999996E-2</v>
      </c>
      <c r="S236" s="154">
        <v>0</v>
      </c>
      <c r="T236" s="155">
        <f>S236*H236</f>
        <v>0</v>
      </c>
      <c r="U236" s="34"/>
      <c r="V236" s="34"/>
      <c r="W236" s="34"/>
      <c r="X236" s="34"/>
      <c r="Y236" s="34"/>
      <c r="Z236" s="34"/>
      <c r="AA236" s="34"/>
      <c r="AB236" s="34"/>
      <c r="AC236" s="34"/>
      <c r="AD236" s="34"/>
      <c r="AE236" s="34"/>
      <c r="AR236" s="156" t="s">
        <v>149</v>
      </c>
      <c r="AT236" s="156" t="s">
        <v>146</v>
      </c>
      <c r="AU236" s="156" t="s">
        <v>84</v>
      </c>
      <c r="AY236" s="17" t="s">
        <v>141</v>
      </c>
      <c r="BE236" s="157">
        <f>IF(N236="základní",J236,0)</f>
        <v>0</v>
      </c>
      <c r="BF236" s="157">
        <f>IF(N236="snížená",J236,0)</f>
        <v>0</v>
      </c>
      <c r="BG236" s="157">
        <f>IF(N236="zákl. přenesená",J236,0)</f>
        <v>0</v>
      </c>
      <c r="BH236" s="157">
        <f>IF(N236="sníž. přenesená",J236,0)</f>
        <v>0</v>
      </c>
      <c r="BI236" s="157">
        <f>IF(N236="nulová",J236,0)</f>
        <v>0</v>
      </c>
      <c r="BJ236" s="17" t="s">
        <v>82</v>
      </c>
      <c r="BK236" s="157">
        <f>ROUND(I236*H236,2)</f>
        <v>0</v>
      </c>
      <c r="BL236" s="17" t="s">
        <v>140</v>
      </c>
      <c r="BM236" s="156" t="s">
        <v>302</v>
      </c>
    </row>
    <row r="237" spans="1:65" s="2" customFormat="1" ht="19.5">
      <c r="A237" s="34"/>
      <c r="B237" s="35"/>
      <c r="C237" s="36"/>
      <c r="D237" s="160" t="s">
        <v>402</v>
      </c>
      <c r="E237" s="36"/>
      <c r="F237" s="232" t="s">
        <v>676</v>
      </c>
      <c r="G237" s="36"/>
      <c r="H237" s="36"/>
      <c r="I237" s="233"/>
      <c r="J237" s="36"/>
      <c r="K237" s="36"/>
      <c r="L237" s="39"/>
      <c r="M237" s="234"/>
      <c r="N237" s="235"/>
      <c r="O237" s="64"/>
      <c r="P237" s="64"/>
      <c r="Q237" s="64"/>
      <c r="R237" s="64"/>
      <c r="S237" s="64"/>
      <c r="T237" s="65"/>
      <c r="U237" s="34"/>
      <c r="V237" s="34"/>
      <c r="W237" s="34"/>
      <c r="X237" s="34"/>
      <c r="Y237" s="34"/>
      <c r="Z237" s="34"/>
      <c r="AA237" s="34"/>
      <c r="AB237" s="34"/>
      <c r="AC237" s="34"/>
      <c r="AD237" s="34"/>
      <c r="AE237" s="34"/>
      <c r="AT237" s="17" t="s">
        <v>402</v>
      </c>
      <c r="AU237" s="17" t="s">
        <v>84</v>
      </c>
    </row>
    <row r="238" spans="1:65" s="11" customFormat="1" ht="11.25">
      <c r="B238" s="169"/>
      <c r="C238" s="170"/>
      <c r="D238" s="160" t="s">
        <v>142</v>
      </c>
      <c r="E238" s="171" t="s">
        <v>28</v>
      </c>
      <c r="F238" s="172" t="s">
        <v>677</v>
      </c>
      <c r="G238" s="170"/>
      <c r="H238" s="173">
        <v>7.3999999999999996E-2</v>
      </c>
      <c r="I238" s="174"/>
      <c r="J238" s="170"/>
      <c r="K238" s="170"/>
      <c r="L238" s="175"/>
      <c r="M238" s="176"/>
      <c r="N238" s="177"/>
      <c r="O238" s="177"/>
      <c r="P238" s="177"/>
      <c r="Q238" s="177"/>
      <c r="R238" s="177"/>
      <c r="S238" s="177"/>
      <c r="T238" s="178"/>
      <c r="AT238" s="179" t="s">
        <v>142</v>
      </c>
      <c r="AU238" s="179" t="s">
        <v>84</v>
      </c>
      <c r="AV238" s="11" t="s">
        <v>84</v>
      </c>
      <c r="AW238" s="11" t="s">
        <v>35</v>
      </c>
      <c r="AX238" s="11" t="s">
        <v>74</v>
      </c>
      <c r="AY238" s="179" t="s">
        <v>141</v>
      </c>
    </row>
    <row r="239" spans="1:65" s="12" customFormat="1" ht="11.25">
      <c r="B239" s="180"/>
      <c r="C239" s="181"/>
      <c r="D239" s="160" t="s">
        <v>142</v>
      </c>
      <c r="E239" s="182" t="s">
        <v>28</v>
      </c>
      <c r="F239" s="183" t="s">
        <v>145</v>
      </c>
      <c r="G239" s="181"/>
      <c r="H239" s="184">
        <v>7.3999999999999996E-2</v>
      </c>
      <c r="I239" s="185"/>
      <c r="J239" s="181"/>
      <c r="K239" s="181"/>
      <c r="L239" s="186"/>
      <c r="M239" s="187"/>
      <c r="N239" s="188"/>
      <c r="O239" s="188"/>
      <c r="P239" s="188"/>
      <c r="Q239" s="188"/>
      <c r="R239" s="188"/>
      <c r="S239" s="188"/>
      <c r="T239" s="189"/>
      <c r="AT239" s="190" t="s">
        <v>142</v>
      </c>
      <c r="AU239" s="190" t="s">
        <v>84</v>
      </c>
      <c r="AV239" s="12" t="s">
        <v>140</v>
      </c>
      <c r="AW239" s="12" t="s">
        <v>35</v>
      </c>
      <c r="AX239" s="12" t="s">
        <v>82</v>
      </c>
      <c r="AY239" s="190" t="s">
        <v>141</v>
      </c>
    </row>
    <row r="240" spans="1:65" s="2" customFormat="1" ht="24.2" customHeight="1">
      <c r="A240" s="34"/>
      <c r="B240" s="35"/>
      <c r="C240" s="145" t="s">
        <v>242</v>
      </c>
      <c r="D240" s="145" t="s">
        <v>135</v>
      </c>
      <c r="E240" s="146" t="s">
        <v>678</v>
      </c>
      <c r="F240" s="147" t="s">
        <v>679</v>
      </c>
      <c r="G240" s="148" t="s">
        <v>208</v>
      </c>
      <c r="H240" s="149">
        <v>68</v>
      </c>
      <c r="I240" s="150"/>
      <c r="J240" s="151">
        <f>ROUND(I240*H240,2)</f>
        <v>0</v>
      </c>
      <c r="K240" s="147" t="s">
        <v>518</v>
      </c>
      <c r="L240" s="39"/>
      <c r="M240" s="152" t="s">
        <v>28</v>
      </c>
      <c r="N240" s="153" t="s">
        <v>45</v>
      </c>
      <c r="O240" s="64"/>
      <c r="P240" s="154">
        <f>O240*H240</f>
        <v>0</v>
      </c>
      <c r="Q240" s="154">
        <v>3.5750000000000002E-4</v>
      </c>
      <c r="R240" s="154">
        <f>Q240*H240</f>
        <v>2.4310000000000002E-2</v>
      </c>
      <c r="S240" s="154">
        <v>0</v>
      </c>
      <c r="T240" s="155">
        <f>S240*H240</f>
        <v>0</v>
      </c>
      <c r="U240" s="34"/>
      <c r="V240" s="34"/>
      <c r="W240" s="34"/>
      <c r="X240" s="34"/>
      <c r="Y240" s="34"/>
      <c r="Z240" s="34"/>
      <c r="AA240" s="34"/>
      <c r="AB240" s="34"/>
      <c r="AC240" s="34"/>
      <c r="AD240" s="34"/>
      <c r="AE240" s="34"/>
      <c r="AR240" s="156" t="s">
        <v>140</v>
      </c>
      <c r="AT240" s="156" t="s">
        <v>135</v>
      </c>
      <c r="AU240" s="156" t="s">
        <v>84</v>
      </c>
      <c r="AY240" s="17" t="s">
        <v>141</v>
      </c>
      <c r="BE240" s="157">
        <f>IF(N240="základní",J240,0)</f>
        <v>0</v>
      </c>
      <c r="BF240" s="157">
        <f>IF(N240="snížená",J240,0)</f>
        <v>0</v>
      </c>
      <c r="BG240" s="157">
        <f>IF(N240="zákl. přenesená",J240,0)</f>
        <v>0</v>
      </c>
      <c r="BH240" s="157">
        <f>IF(N240="sníž. přenesená",J240,0)</f>
        <v>0</v>
      </c>
      <c r="BI240" s="157">
        <f>IF(N240="nulová",J240,0)</f>
        <v>0</v>
      </c>
      <c r="BJ240" s="17" t="s">
        <v>82</v>
      </c>
      <c r="BK240" s="157">
        <f>ROUND(I240*H240,2)</f>
        <v>0</v>
      </c>
      <c r="BL240" s="17" t="s">
        <v>140</v>
      </c>
      <c r="BM240" s="156" t="s">
        <v>305</v>
      </c>
    </row>
    <row r="241" spans="1:65" s="2" customFormat="1" ht="11.25">
      <c r="A241" s="34"/>
      <c r="B241" s="35"/>
      <c r="C241" s="36"/>
      <c r="D241" s="239" t="s">
        <v>519</v>
      </c>
      <c r="E241" s="36"/>
      <c r="F241" s="240" t="s">
        <v>680</v>
      </c>
      <c r="G241" s="36"/>
      <c r="H241" s="36"/>
      <c r="I241" s="233"/>
      <c r="J241" s="36"/>
      <c r="K241" s="36"/>
      <c r="L241" s="39"/>
      <c r="M241" s="234"/>
      <c r="N241" s="235"/>
      <c r="O241" s="64"/>
      <c r="P241" s="64"/>
      <c r="Q241" s="64"/>
      <c r="R241" s="64"/>
      <c r="S241" s="64"/>
      <c r="T241" s="65"/>
      <c r="U241" s="34"/>
      <c r="V241" s="34"/>
      <c r="W241" s="34"/>
      <c r="X241" s="34"/>
      <c r="Y241" s="34"/>
      <c r="Z241" s="34"/>
      <c r="AA241" s="34"/>
      <c r="AB241" s="34"/>
      <c r="AC241" s="34"/>
      <c r="AD241" s="34"/>
      <c r="AE241" s="34"/>
      <c r="AT241" s="17" t="s">
        <v>519</v>
      </c>
      <c r="AU241" s="17" t="s">
        <v>84</v>
      </c>
    </row>
    <row r="242" spans="1:65" s="11" customFormat="1" ht="11.25">
      <c r="B242" s="169"/>
      <c r="C242" s="170"/>
      <c r="D242" s="160" t="s">
        <v>142</v>
      </c>
      <c r="E242" s="171" t="s">
        <v>28</v>
      </c>
      <c r="F242" s="172" t="s">
        <v>681</v>
      </c>
      <c r="G242" s="170"/>
      <c r="H242" s="173">
        <v>12</v>
      </c>
      <c r="I242" s="174"/>
      <c r="J242" s="170"/>
      <c r="K242" s="170"/>
      <c r="L242" s="175"/>
      <c r="M242" s="176"/>
      <c r="N242" s="177"/>
      <c r="O242" s="177"/>
      <c r="P242" s="177"/>
      <c r="Q242" s="177"/>
      <c r="R242" s="177"/>
      <c r="S242" s="177"/>
      <c r="T242" s="178"/>
      <c r="AT242" s="179" t="s">
        <v>142</v>
      </c>
      <c r="AU242" s="179" t="s">
        <v>84</v>
      </c>
      <c r="AV242" s="11" t="s">
        <v>84</v>
      </c>
      <c r="AW242" s="11" t="s">
        <v>35</v>
      </c>
      <c r="AX242" s="11" t="s">
        <v>74</v>
      </c>
      <c r="AY242" s="179" t="s">
        <v>141</v>
      </c>
    </row>
    <row r="243" spans="1:65" s="11" customFormat="1" ht="11.25">
      <c r="B243" s="169"/>
      <c r="C243" s="170"/>
      <c r="D243" s="160" t="s">
        <v>142</v>
      </c>
      <c r="E243" s="171" t="s">
        <v>28</v>
      </c>
      <c r="F243" s="172" t="s">
        <v>682</v>
      </c>
      <c r="G243" s="170"/>
      <c r="H243" s="173">
        <v>12</v>
      </c>
      <c r="I243" s="174"/>
      <c r="J243" s="170"/>
      <c r="K243" s="170"/>
      <c r="L243" s="175"/>
      <c r="M243" s="176"/>
      <c r="N243" s="177"/>
      <c r="O243" s="177"/>
      <c r="P243" s="177"/>
      <c r="Q243" s="177"/>
      <c r="R243" s="177"/>
      <c r="S243" s="177"/>
      <c r="T243" s="178"/>
      <c r="AT243" s="179" t="s">
        <v>142</v>
      </c>
      <c r="AU243" s="179" t="s">
        <v>84</v>
      </c>
      <c r="AV243" s="11" t="s">
        <v>84</v>
      </c>
      <c r="AW243" s="11" t="s">
        <v>35</v>
      </c>
      <c r="AX243" s="11" t="s">
        <v>74</v>
      </c>
      <c r="AY243" s="179" t="s">
        <v>141</v>
      </c>
    </row>
    <row r="244" spans="1:65" s="11" customFormat="1" ht="11.25">
      <c r="B244" s="169"/>
      <c r="C244" s="170"/>
      <c r="D244" s="160" t="s">
        <v>142</v>
      </c>
      <c r="E244" s="171" t="s">
        <v>28</v>
      </c>
      <c r="F244" s="172" t="s">
        <v>683</v>
      </c>
      <c r="G244" s="170"/>
      <c r="H244" s="173">
        <v>32</v>
      </c>
      <c r="I244" s="174"/>
      <c r="J244" s="170"/>
      <c r="K244" s="170"/>
      <c r="L244" s="175"/>
      <c r="M244" s="176"/>
      <c r="N244" s="177"/>
      <c r="O244" s="177"/>
      <c r="P244" s="177"/>
      <c r="Q244" s="177"/>
      <c r="R244" s="177"/>
      <c r="S244" s="177"/>
      <c r="T244" s="178"/>
      <c r="AT244" s="179" t="s">
        <v>142</v>
      </c>
      <c r="AU244" s="179" t="s">
        <v>84</v>
      </c>
      <c r="AV244" s="11" t="s">
        <v>84</v>
      </c>
      <c r="AW244" s="11" t="s">
        <v>35</v>
      </c>
      <c r="AX244" s="11" t="s">
        <v>74</v>
      </c>
      <c r="AY244" s="179" t="s">
        <v>141</v>
      </c>
    </row>
    <row r="245" spans="1:65" s="11" customFormat="1" ht="11.25">
      <c r="B245" s="169"/>
      <c r="C245" s="170"/>
      <c r="D245" s="160" t="s">
        <v>142</v>
      </c>
      <c r="E245" s="171" t="s">
        <v>28</v>
      </c>
      <c r="F245" s="172" t="s">
        <v>684</v>
      </c>
      <c r="G245" s="170"/>
      <c r="H245" s="173">
        <v>12</v>
      </c>
      <c r="I245" s="174"/>
      <c r="J245" s="170"/>
      <c r="K245" s="170"/>
      <c r="L245" s="175"/>
      <c r="M245" s="176"/>
      <c r="N245" s="177"/>
      <c r="O245" s="177"/>
      <c r="P245" s="177"/>
      <c r="Q245" s="177"/>
      <c r="R245" s="177"/>
      <c r="S245" s="177"/>
      <c r="T245" s="178"/>
      <c r="AT245" s="179" t="s">
        <v>142</v>
      </c>
      <c r="AU245" s="179" t="s">
        <v>84</v>
      </c>
      <c r="AV245" s="11" t="s">
        <v>84</v>
      </c>
      <c r="AW245" s="11" t="s">
        <v>35</v>
      </c>
      <c r="AX245" s="11" t="s">
        <v>74</v>
      </c>
      <c r="AY245" s="179" t="s">
        <v>141</v>
      </c>
    </row>
    <row r="246" spans="1:65" s="12" customFormat="1" ht="11.25">
      <c r="B246" s="180"/>
      <c r="C246" s="181"/>
      <c r="D246" s="160" t="s">
        <v>142</v>
      </c>
      <c r="E246" s="182" t="s">
        <v>28</v>
      </c>
      <c r="F246" s="183" t="s">
        <v>145</v>
      </c>
      <c r="G246" s="181"/>
      <c r="H246" s="184">
        <v>68</v>
      </c>
      <c r="I246" s="185"/>
      <c r="J246" s="181"/>
      <c r="K246" s="181"/>
      <c r="L246" s="186"/>
      <c r="M246" s="187"/>
      <c r="N246" s="188"/>
      <c r="O246" s="188"/>
      <c r="P246" s="188"/>
      <c r="Q246" s="188"/>
      <c r="R246" s="188"/>
      <c r="S246" s="188"/>
      <c r="T246" s="189"/>
      <c r="AT246" s="190" t="s">
        <v>142</v>
      </c>
      <c r="AU246" s="190" t="s">
        <v>84</v>
      </c>
      <c r="AV246" s="12" t="s">
        <v>140</v>
      </c>
      <c r="AW246" s="12" t="s">
        <v>35</v>
      </c>
      <c r="AX246" s="12" t="s">
        <v>82</v>
      </c>
      <c r="AY246" s="190" t="s">
        <v>141</v>
      </c>
    </row>
    <row r="247" spans="1:65" s="2" customFormat="1" ht="24.2" customHeight="1">
      <c r="A247" s="34"/>
      <c r="B247" s="35"/>
      <c r="C247" s="145" t="s">
        <v>362</v>
      </c>
      <c r="D247" s="145" t="s">
        <v>135</v>
      </c>
      <c r="E247" s="146" t="s">
        <v>685</v>
      </c>
      <c r="F247" s="147" t="s">
        <v>686</v>
      </c>
      <c r="G247" s="148" t="s">
        <v>208</v>
      </c>
      <c r="H247" s="149">
        <v>400</v>
      </c>
      <c r="I247" s="150"/>
      <c r="J247" s="151">
        <f>ROUND(I247*H247,2)</f>
        <v>0</v>
      </c>
      <c r="K247" s="147" t="s">
        <v>518</v>
      </c>
      <c r="L247" s="39"/>
      <c r="M247" s="152" t="s">
        <v>28</v>
      </c>
      <c r="N247" s="153" t="s">
        <v>45</v>
      </c>
      <c r="O247" s="64"/>
      <c r="P247" s="154">
        <f>O247*H247</f>
        <v>0</v>
      </c>
      <c r="Q247" s="154">
        <v>4.6749999999999998E-4</v>
      </c>
      <c r="R247" s="154">
        <f>Q247*H247</f>
        <v>0.187</v>
      </c>
      <c r="S247" s="154">
        <v>0</v>
      </c>
      <c r="T247" s="155">
        <f>S247*H247</f>
        <v>0</v>
      </c>
      <c r="U247" s="34"/>
      <c r="V247" s="34"/>
      <c r="W247" s="34"/>
      <c r="X247" s="34"/>
      <c r="Y247" s="34"/>
      <c r="Z247" s="34"/>
      <c r="AA247" s="34"/>
      <c r="AB247" s="34"/>
      <c r="AC247" s="34"/>
      <c r="AD247" s="34"/>
      <c r="AE247" s="34"/>
      <c r="AR247" s="156" t="s">
        <v>140</v>
      </c>
      <c r="AT247" s="156" t="s">
        <v>135</v>
      </c>
      <c r="AU247" s="156" t="s">
        <v>84</v>
      </c>
      <c r="AY247" s="17" t="s">
        <v>141</v>
      </c>
      <c r="BE247" s="157">
        <f>IF(N247="základní",J247,0)</f>
        <v>0</v>
      </c>
      <c r="BF247" s="157">
        <f>IF(N247="snížená",J247,0)</f>
        <v>0</v>
      </c>
      <c r="BG247" s="157">
        <f>IF(N247="zákl. přenesená",J247,0)</f>
        <v>0</v>
      </c>
      <c r="BH247" s="157">
        <f>IF(N247="sníž. přenesená",J247,0)</f>
        <v>0</v>
      </c>
      <c r="BI247" s="157">
        <f>IF(N247="nulová",J247,0)</f>
        <v>0</v>
      </c>
      <c r="BJ247" s="17" t="s">
        <v>82</v>
      </c>
      <c r="BK247" s="157">
        <f>ROUND(I247*H247,2)</f>
        <v>0</v>
      </c>
      <c r="BL247" s="17" t="s">
        <v>140</v>
      </c>
      <c r="BM247" s="156" t="s">
        <v>309</v>
      </c>
    </row>
    <row r="248" spans="1:65" s="2" customFormat="1" ht="11.25">
      <c r="A248" s="34"/>
      <c r="B248" s="35"/>
      <c r="C248" s="36"/>
      <c r="D248" s="239" t="s">
        <v>519</v>
      </c>
      <c r="E248" s="36"/>
      <c r="F248" s="240" t="s">
        <v>687</v>
      </c>
      <c r="G248" s="36"/>
      <c r="H248" s="36"/>
      <c r="I248" s="233"/>
      <c r="J248" s="36"/>
      <c r="K248" s="36"/>
      <c r="L248" s="39"/>
      <c r="M248" s="234"/>
      <c r="N248" s="235"/>
      <c r="O248" s="64"/>
      <c r="P248" s="64"/>
      <c r="Q248" s="64"/>
      <c r="R248" s="64"/>
      <c r="S248" s="64"/>
      <c r="T248" s="65"/>
      <c r="U248" s="34"/>
      <c r="V248" s="34"/>
      <c r="W248" s="34"/>
      <c r="X248" s="34"/>
      <c r="Y248" s="34"/>
      <c r="Z248" s="34"/>
      <c r="AA248" s="34"/>
      <c r="AB248" s="34"/>
      <c r="AC248" s="34"/>
      <c r="AD248" s="34"/>
      <c r="AE248" s="34"/>
      <c r="AT248" s="17" t="s">
        <v>519</v>
      </c>
      <c r="AU248" s="17" t="s">
        <v>84</v>
      </c>
    </row>
    <row r="249" spans="1:65" s="11" customFormat="1" ht="11.25">
      <c r="B249" s="169"/>
      <c r="C249" s="170"/>
      <c r="D249" s="160" t="s">
        <v>142</v>
      </c>
      <c r="E249" s="171" t="s">
        <v>28</v>
      </c>
      <c r="F249" s="172" t="s">
        <v>688</v>
      </c>
      <c r="G249" s="170"/>
      <c r="H249" s="173">
        <v>400</v>
      </c>
      <c r="I249" s="174"/>
      <c r="J249" s="170"/>
      <c r="K249" s="170"/>
      <c r="L249" s="175"/>
      <c r="M249" s="176"/>
      <c r="N249" s="177"/>
      <c r="O249" s="177"/>
      <c r="P249" s="177"/>
      <c r="Q249" s="177"/>
      <c r="R249" s="177"/>
      <c r="S249" s="177"/>
      <c r="T249" s="178"/>
      <c r="AT249" s="179" t="s">
        <v>142</v>
      </c>
      <c r="AU249" s="179" t="s">
        <v>84</v>
      </c>
      <c r="AV249" s="11" t="s">
        <v>84</v>
      </c>
      <c r="AW249" s="11" t="s">
        <v>35</v>
      </c>
      <c r="AX249" s="11" t="s">
        <v>74</v>
      </c>
      <c r="AY249" s="179" t="s">
        <v>141</v>
      </c>
    </row>
    <row r="250" spans="1:65" s="12" customFormat="1" ht="11.25">
      <c r="B250" s="180"/>
      <c r="C250" s="181"/>
      <c r="D250" s="160" t="s">
        <v>142</v>
      </c>
      <c r="E250" s="182" t="s">
        <v>28</v>
      </c>
      <c r="F250" s="183" t="s">
        <v>145</v>
      </c>
      <c r="G250" s="181"/>
      <c r="H250" s="184">
        <v>400</v>
      </c>
      <c r="I250" s="185"/>
      <c r="J250" s="181"/>
      <c r="K250" s="181"/>
      <c r="L250" s="186"/>
      <c r="M250" s="187"/>
      <c r="N250" s="188"/>
      <c r="O250" s="188"/>
      <c r="P250" s="188"/>
      <c r="Q250" s="188"/>
      <c r="R250" s="188"/>
      <c r="S250" s="188"/>
      <c r="T250" s="189"/>
      <c r="AT250" s="190" t="s">
        <v>142</v>
      </c>
      <c r="AU250" s="190" t="s">
        <v>84</v>
      </c>
      <c r="AV250" s="12" t="s">
        <v>140</v>
      </c>
      <c r="AW250" s="12" t="s">
        <v>35</v>
      </c>
      <c r="AX250" s="12" t="s">
        <v>82</v>
      </c>
      <c r="AY250" s="190" t="s">
        <v>141</v>
      </c>
    </row>
    <row r="251" spans="1:65" s="2" customFormat="1" ht="37.9" customHeight="1">
      <c r="A251" s="34"/>
      <c r="B251" s="35"/>
      <c r="C251" s="145" t="s">
        <v>245</v>
      </c>
      <c r="D251" s="145" t="s">
        <v>135</v>
      </c>
      <c r="E251" s="146" t="s">
        <v>689</v>
      </c>
      <c r="F251" s="147" t="s">
        <v>690</v>
      </c>
      <c r="G251" s="148" t="s">
        <v>159</v>
      </c>
      <c r="H251" s="149">
        <v>38</v>
      </c>
      <c r="I251" s="150"/>
      <c r="J251" s="151">
        <f>ROUND(I251*H251,2)</f>
        <v>0</v>
      </c>
      <c r="K251" s="147" t="s">
        <v>518</v>
      </c>
      <c r="L251" s="39"/>
      <c r="M251" s="152" t="s">
        <v>28</v>
      </c>
      <c r="N251" s="153" t="s">
        <v>45</v>
      </c>
      <c r="O251" s="64"/>
      <c r="P251" s="154">
        <f>O251*H251</f>
        <v>0</v>
      </c>
      <c r="Q251" s="154">
        <v>0</v>
      </c>
      <c r="R251" s="154">
        <f>Q251*H251</f>
        <v>0</v>
      </c>
      <c r="S251" s="154">
        <v>6.4000000000000001E-2</v>
      </c>
      <c r="T251" s="155">
        <f>S251*H251</f>
        <v>2.4319999999999999</v>
      </c>
      <c r="U251" s="34"/>
      <c r="V251" s="34"/>
      <c r="W251" s="34"/>
      <c r="X251" s="34"/>
      <c r="Y251" s="34"/>
      <c r="Z251" s="34"/>
      <c r="AA251" s="34"/>
      <c r="AB251" s="34"/>
      <c r="AC251" s="34"/>
      <c r="AD251" s="34"/>
      <c r="AE251" s="34"/>
      <c r="AR251" s="156" t="s">
        <v>140</v>
      </c>
      <c r="AT251" s="156" t="s">
        <v>135</v>
      </c>
      <c r="AU251" s="156" t="s">
        <v>84</v>
      </c>
      <c r="AY251" s="17" t="s">
        <v>141</v>
      </c>
      <c r="BE251" s="157">
        <f>IF(N251="základní",J251,0)</f>
        <v>0</v>
      </c>
      <c r="BF251" s="157">
        <f>IF(N251="snížená",J251,0)</f>
        <v>0</v>
      </c>
      <c r="BG251" s="157">
        <f>IF(N251="zákl. přenesená",J251,0)</f>
        <v>0</v>
      </c>
      <c r="BH251" s="157">
        <f>IF(N251="sníž. přenesená",J251,0)</f>
        <v>0</v>
      </c>
      <c r="BI251" s="157">
        <f>IF(N251="nulová",J251,0)</f>
        <v>0</v>
      </c>
      <c r="BJ251" s="17" t="s">
        <v>82</v>
      </c>
      <c r="BK251" s="157">
        <f>ROUND(I251*H251,2)</f>
        <v>0</v>
      </c>
      <c r="BL251" s="17" t="s">
        <v>140</v>
      </c>
      <c r="BM251" s="156" t="s">
        <v>691</v>
      </c>
    </row>
    <row r="252" spans="1:65" s="2" customFormat="1" ht="11.25">
      <c r="A252" s="34"/>
      <c r="B252" s="35"/>
      <c r="C252" s="36"/>
      <c r="D252" s="239" t="s">
        <v>519</v>
      </c>
      <c r="E252" s="36"/>
      <c r="F252" s="240" t="s">
        <v>692</v>
      </c>
      <c r="G252" s="36"/>
      <c r="H252" s="36"/>
      <c r="I252" s="233"/>
      <c r="J252" s="36"/>
      <c r="K252" s="36"/>
      <c r="L252" s="39"/>
      <c r="M252" s="234"/>
      <c r="N252" s="235"/>
      <c r="O252" s="64"/>
      <c r="P252" s="64"/>
      <c r="Q252" s="64"/>
      <c r="R252" s="64"/>
      <c r="S252" s="64"/>
      <c r="T252" s="65"/>
      <c r="U252" s="34"/>
      <c r="V252" s="34"/>
      <c r="W252" s="34"/>
      <c r="X252" s="34"/>
      <c r="Y252" s="34"/>
      <c r="Z252" s="34"/>
      <c r="AA252" s="34"/>
      <c r="AB252" s="34"/>
      <c r="AC252" s="34"/>
      <c r="AD252" s="34"/>
      <c r="AE252" s="34"/>
      <c r="AT252" s="17" t="s">
        <v>519</v>
      </c>
      <c r="AU252" s="17" t="s">
        <v>84</v>
      </c>
    </row>
    <row r="253" spans="1:65" s="11" customFormat="1" ht="11.25">
      <c r="B253" s="169"/>
      <c r="C253" s="170"/>
      <c r="D253" s="160" t="s">
        <v>142</v>
      </c>
      <c r="E253" s="171" t="s">
        <v>28</v>
      </c>
      <c r="F253" s="172" t="s">
        <v>693</v>
      </c>
      <c r="G253" s="170"/>
      <c r="H253" s="173">
        <v>38</v>
      </c>
      <c r="I253" s="174"/>
      <c r="J253" s="170"/>
      <c r="K253" s="170"/>
      <c r="L253" s="175"/>
      <c r="M253" s="176"/>
      <c r="N253" s="177"/>
      <c r="O253" s="177"/>
      <c r="P253" s="177"/>
      <c r="Q253" s="177"/>
      <c r="R253" s="177"/>
      <c r="S253" s="177"/>
      <c r="T253" s="178"/>
      <c r="AT253" s="179" t="s">
        <v>142</v>
      </c>
      <c r="AU253" s="179" t="s">
        <v>84</v>
      </c>
      <c r="AV253" s="11" t="s">
        <v>84</v>
      </c>
      <c r="AW253" s="11" t="s">
        <v>35</v>
      </c>
      <c r="AX253" s="11" t="s">
        <v>74</v>
      </c>
      <c r="AY253" s="179" t="s">
        <v>141</v>
      </c>
    </row>
    <row r="254" spans="1:65" s="12" customFormat="1" ht="11.25">
      <c r="B254" s="180"/>
      <c r="C254" s="181"/>
      <c r="D254" s="160" t="s">
        <v>142</v>
      </c>
      <c r="E254" s="182" t="s">
        <v>28</v>
      </c>
      <c r="F254" s="183" t="s">
        <v>145</v>
      </c>
      <c r="G254" s="181"/>
      <c r="H254" s="184">
        <v>38</v>
      </c>
      <c r="I254" s="185"/>
      <c r="J254" s="181"/>
      <c r="K254" s="181"/>
      <c r="L254" s="186"/>
      <c r="M254" s="187"/>
      <c r="N254" s="188"/>
      <c r="O254" s="188"/>
      <c r="P254" s="188"/>
      <c r="Q254" s="188"/>
      <c r="R254" s="188"/>
      <c r="S254" s="188"/>
      <c r="T254" s="189"/>
      <c r="AT254" s="190" t="s">
        <v>142</v>
      </c>
      <c r="AU254" s="190" t="s">
        <v>84</v>
      </c>
      <c r="AV254" s="12" t="s">
        <v>140</v>
      </c>
      <c r="AW254" s="12" t="s">
        <v>35</v>
      </c>
      <c r="AX254" s="12" t="s">
        <v>82</v>
      </c>
      <c r="AY254" s="190" t="s">
        <v>141</v>
      </c>
    </row>
    <row r="255" spans="1:65" s="2" customFormat="1" ht="37.9" customHeight="1">
      <c r="A255" s="34"/>
      <c r="B255" s="35"/>
      <c r="C255" s="145" t="s">
        <v>372</v>
      </c>
      <c r="D255" s="145" t="s">
        <v>135</v>
      </c>
      <c r="E255" s="146" t="s">
        <v>694</v>
      </c>
      <c r="F255" s="147" t="s">
        <v>695</v>
      </c>
      <c r="G255" s="148" t="s">
        <v>159</v>
      </c>
      <c r="H255" s="149">
        <v>38</v>
      </c>
      <c r="I255" s="150"/>
      <c r="J255" s="151">
        <f>ROUND(I255*H255,2)</f>
        <v>0</v>
      </c>
      <c r="K255" s="147" t="s">
        <v>518</v>
      </c>
      <c r="L255" s="39"/>
      <c r="M255" s="152" t="s">
        <v>28</v>
      </c>
      <c r="N255" s="153" t="s">
        <v>45</v>
      </c>
      <c r="O255" s="64"/>
      <c r="P255" s="154">
        <f>O255*H255</f>
        <v>0</v>
      </c>
      <c r="Q255" s="154">
        <v>2.2274199999999999E-3</v>
      </c>
      <c r="R255" s="154">
        <f>Q255*H255</f>
        <v>8.4641960000000002E-2</v>
      </c>
      <c r="S255" s="154">
        <v>0</v>
      </c>
      <c r="T255" s="155">
        <f>S255*H255</f>
        <v>0</v>
      </c>
      <c r="U255" s="34"/>
      <c r="V255" s="34"/>
      <c r="W255" s="34"/>
      <c r="X255" s="34"/>
      <c r="Y255" s="34"/>
      <c r="Z255" s="34"/>
      <c r="AA255" s="34"/>
      <c r="AB255" s="34"/>
      <c r="AC255" s="34"/>
      <c r="AD255" s="34"/>
      <c r="AE255" s="34"/>
      <c r="AR255" s="156" t="s">
        <v>140</v>
      </c>
      <c r="AT255" s="156" t="s">
        <v>135</v>
      </c>
      <c r="AU255" s="156" t="s">
        <v>84</v>
      </c>
      <c r="AY255" s="17" t="s">
        <v>141</v>
      </c>
      <c r="BE255" s="157">
        <f>IF(N255="základní",J255,0)</f>
        <v>0</v>
      </c>
      <c r="BF255" s="157">
        <f>IF(N255="snížená",J255,0)</f>
        <v>0</v>
      </c>
      <c r="BG255" s="157">
        <f>IF(N255="zákl. přenesená",J255,0)</f>
        <v>0</v>
      </c>
      <c r="BH255" s="157">
        <f>IF(N255="sníž. přenesená",J255,0)</f>
        <v>0</v>
      </c>
      <c r="BI255" s="157">
        <f>IF(N255="nulová",J255,0)</f>
        <v>0</v>
      </c>
      <c r="BJ255" s="17" t="s">
        <v>82</v>
      </c>
      <c r="BK255" s="157">
        <f>ROUND(I255*H255,2)</f>
        <v>0</v>
      </c>
      <c r="BL255" s="17" t="s">
        <v>140</v>
      </c>
      <c r="BM255" s="156" t="s">
        <v>696</v>
      </c>
    </row>
    <row r="256" spans="1:65" s="2" customFormat="1" ht="11.25">
      <c r="A256" s="34"/>
      <c r="B256" s="35"/>
      <c r="C256" s="36"/>
      <c r="D256" s="239" t="s">
        <v>519</v>
      </c>
      <c r="E256" s="36"/>
      <c r="F256" s="240" t="s">
        <v>697</v>
      </c>
      <c r="G256" s="36"/>
      <c r="H256" s="36"/>
      <c r="I256" s="233"/>
      <c r="J256" s="36"/>
      <c r="K256" s="36"/>
      <c r="L256" s="39"/>
      <c r="M256" s="234"/>
      <c r="N256" s="235"/>
      <c r="O256" s="64"/>
      <c r="P256" s="64"/>
      <c r="Q256" s="64"/>
      <c r="R256" s="64"/>
      <c r="S256" s="64"/>
      <c r="T256" s="65"/>
      <c r="U256" s="34"/>
      <c r="V256" s="34"/>
      <c r="W256" s="34"/>
      <c r="X256" s="34"/>
      <c r="Y256" s="34"/>
      <c r="Z256" s="34"/>
      <c r="AA256" s="34"/>
      <c r="AB256" s="34"/>
      <c r="AC256" s="34"/>
      <c r="AD256" s="34"/>
      <c r="AE256" s="34"/>
      <c r="AT256" s="17" t="s">
        <v>519</v>
      </c>
      <c r="AU256" s="17" t="s">
        <v>84</v>
      </c>
    </row>
    <row r="257" spans="1:65" s="11" customFormat="1" ht="11.25">
      <c r="B257" s="169"/>
      <c r="C257" s="170"/>
      <c r="D257" s="160" t="s">
        <v>142</v>
      </c>
      <c r="E257" s="171" t="s">
        <v>28</v>
      </c>
      <c r="F257" s="172" t="s">
        <v>698</v>
      </c>
      <c r="G257" s="170"/>
      <c r="H257" s="173">
        <v>38</v>
      </c>
      <c r="I257" s="174"/>
      <c r="J257" s="170"/>
      <c r="K257" s="170"/>
      <c r="L257" s="175"/>
      <c r="M257" s="176"/>
      <c r="N257" s="177"/>
      <c r="O257" s="177"/>
      <c r="P257" s="177"/>
      <c r="Q257" s="177"/>
      <c r="R257" s="177"/>
      <c r="S257" s="177"/>
      <c r="T257" s="178"/>
      <c r="AT257" s="179" t="s">
        <v>142</v>
      </c>
      <c r="AU257" s="179" t="s">
        <v>84</v>
      </c>
      <c r="AV257" s="11" t="s">
        <v>84</v>
      </c>
      <c r="AW257" s="11" t="s">
        <v>35</v>
      </c>
      <c r="AX257" s="11" t="s">
        <v>74</v>
      </c>
      <c r="AY257" s="179" t="s">
        <v>141</v>
      </c>
    </row>
    <row r="258" spans="1:65" s="12" customFormat="1" ht="11.25">
      <c r="B258" s="180"/>
      <c r="C258" s="181"/>
      <c r="D258" s="160" t="s">
        <v>142</v>
      </c>
      <c r="E258" s="182" t="s">
        <v>28</v>
      </c>
      <c r="F258" s="183" t="s">
        <v>145</v>
      </c>
      <c r="G258" s="181"/>
      <c r="H258" s="184">
        <v>38</v>
      </c>
      <c r="I258" s="185"/>
      <c r="J258" s="181"/>
      <c r="K258" s="181"/>
      <c r="L258" s="186"/>
      <c r="M258" s="187"/>
      <c r="N258" s="188"/>
      <c r="O258" s="188"/>
      <c r="P258" s="188"/>
      <c r="Q258" s="188"/>
      <c r="R258" s="188"/>
      <c r="S258" s="188"/>
      <c r="T258" s="189"/>
      <c r="AT258" s="190" t="s">
        <v>142</v>
      </c>
      <c r="AU258" s="190" t="s">
        <v>84</v>
      </c>
      <c r="AV258" s="12" t="s">
        <v>140</v>
      </c>
      <c r="AW258" s="12" t="s">
        <v>35</v>
      </c>
      <c r="AX258" s="12" t="s">
        <v>82</v>
      </c>
      <c r="AY258" s="190" t="s">
        <v>141</v>
      </c>
    </row>
    <row r="259" spans="1:65" s="2" customFormat="1" ht="24.2" customHeight="1">
      <c r="A259" s="34"/>
      <c r="B259" s="35"/>
      <c r="C259" s="145" t="s">
        <v>253</v>
      </c>
      <c r="D259" s="145" t="s">
        <v>135</v>
      </c>
      <c r="E259" s="146" t="s">
        <v>699</v>
      </c>
      <c r="F259" s="147" t="s">
        <v>700</v>
      </c>
      <c r="G259" s="148" t="s">
        <v>138</v>
      </c>
      <c r="H259" s="149">
        <v>4</v>
      </c>
      <c r="I259" s="150"/>
      <c r="J259" s="151">
        <f>ROUND(I259*H259,2)</f>
        <v>0</v>
      </c>
      <c r="K259" s="147" t="s">
        <v>518</v>
      </c>
      <c r="L259" s="39"/>
      <c r="M259" s="152" t="s">
        <v>28</v>
      </c>
      <c r="N259" s="153" t="s">
        <v>45</v>
      </c>
      <c r="O259" s="64"/>
      <c r="P259" s="154">
        <f>O259*H259</f>
        <v>0</v>
      </c>
      <c r="Q259" s="154">
        <v>6.0000000000000002E-5</v>
      </c>
      <c r="R259" s="154">
        <f>Q259*H259</f>
        <v>2.4000000000000001E-4</v>
      </c>
      <c r="S259" s="154">
        <v>0</v>
      </c>
      <c r="T259" s="155">
        <f>S259*H259</f>
        <v>0</v>
      </c>
      <c r="U259" s="34"/>
      <c r="V259" s="34"/>
      <c r="W259" s="34"/>
      <c r="X259" s="34"/>
      <c r="Y259" s="34"/>
      <c r="Z259" s="34"/>
      <c r="AA259" s="34"/>
      <c r="AB259" s="34"/>
      <c r="AC259" s="34"/>
      <c r="AD259" s="34"/>
      <c r="AE259" s="34"/>
      <c r="AR259" s="156" t="s">
        <v>140</v>
      </c>
      <c r="AT259" s="156" t="s">
        <v>135</v>
      </c>
      <c r="AU259" s="156" t="s">
        <v>84</v>
      </c>
      <c r="AY259" s="17" t="s">
        <v>141</v>
      </c>
      <c r="BE259" s="157">
        <f>IF(N259="základní",J259,0)</f>
        <v>0</v>
      </c>
      <c r="BF259" s="157">
        <f>IF(N259="snížená",J259,0)</f>
        <v>0</v>
      </c>
      <c r="BG259" s="157">
        <f>IF(N259="zákl. přenesená",J259,0)</f>
        <v>0</v>
      </c>
      <c r="BH259" s="157">
        <f>IF(N259="sníž. přenesená",J259,0)</f>
        <v>0</v>
      </c>
      <c r="BI259" s="157">
        <f>IF(N259="nulová",J259,0)</f>
        <v>0</v>
      </c>
      <c r="BJ259" s="17" t="s">
        <v>82</v>
      </c>
      <c r="BK259" s="157">
        <f>ROUND(I259*H259,2)</f>
        <v>0</v>
      </c>
      <c r="BL259" s="17" t="s">
        <v>140</v>
      </c>
      <c r="BM259" s="156" t="s">
        <v>701</v>
      </c>
    </row>
    <row r="260" spans="1:65" s="2" customFormat="1" ht="11.25">
      <c r="A260" s="34"/>
      <c r="B260" s="35"/>
      <c r="C260" s="36"/>
      <c r="D260" s="239" t="s">
        <v>519</v>
      </c>
      <c r="E260" s="36"/>
      <c r="F260" s="240" t="s">
        <v>702</v>
      </c>
      <c r="G260" s="36"/>
      <c r="H260" s="36"/>
      <c r="I260" s="233"/>
      <c r="J260" s="36"/>
      <c r="K260" s="36"/>
      <c r="L260" s="39"/>
      <c r="M260" s="234"/>
      <c r="N260" s="235"/>
      <c r="O260" s="64"/>
      <c r="P260" s="64"/>
      <c r="Q260" s="64"/>
      <c r="R260" s="64"/>
      <c r="S260" s="64"/>
      <c r="T260" s="65"/>
      <c r="U260" s="34"/>
      <c r="V260" s="34"/>
      <c r="W260" s="34"/>
      <c r="X260" s="34"/>
      <c r="Y260" s="34"/>
      <c r="Z260" s="34"/>
      <c r="AA260" s="34"/>
      <c r="AB260" s="34"/>
      <c r="AC260" s="34"/>
      <c r="AD260" s="34"/>
      <c r="AE260" s="34"/>
      <c r="AT260" s="17" t="s">
        <v>519</v>
      </c>
      <c r="AU260" s="17" t="s">
        <v>84</v>
      </c>
    </row>
    <row r="261" spans="1:65" s="2" customFormat="1" ht="24.2" customHeight="1">
      <c r="A261" s="34"/>
      <c r="B261" s="35"/>
      <c r="C261" s="145" t="s">
        <v>703</v>
      </c>
      <c r="D261" s="145" t="s">
        <v>135</v>
      </c>
      <c r="E261" s="146" t="s">
        <v>704</v>
      </c>
      <c r="F261" s="147" t="s">
        <v>705</v>
      </c>
      <c r="G261" s="148" t="s">
        <v>138</v>
      </c>
      <c r="H261" s="149">
        <v>4</v>
      </c>
      <c r="I261" s="150"/>
      <c r="J261" s="151">
        <f>ROUND(I261*H261,2)</f>
        <v>0</v>
      </c>
      <c r="K261" s="147" t="s">
        <v>518</v>
      </c>
      <c r="L261" s="39"/>
      <c r="M261" s="152" t="s">
        <v>28</v>
      </c>
      <c r="N261" s="153" t="s">
        <v>45</v>
      </c>
      <c r="O261" s="64"/>
      <c r="P261" s="154">
        <f>O261*H261</f>
        <v>0</v>
      </c>
      <c r="Q261" s="154">
        <v>0.36965999999999999</v>
      </c>
      <c r="R261" s="154">
        <f>Q261*H261</f>
        <v>1.47864</v>
      </c>
      <c r="S261" s="154">
        <v>0</v>
      </c>
      <c r="T261" s="155">
        <f>S261*H261</f>
        <v>0</v>
      </c>
      <c r="U261" s="34"/>
      <c r="V261" s="34"/>
      <c r="W261" s="34"/>
      <c r="X261" s="34"/>
      <c r="Y261" s="34"/>
      <c r="Z261" s="34"/>
      <c r="AA261" s="34"/>
      <c r="AB261" s="34"/>
      <c r="AC261" s="34"/>
      <c r="AD261" s="34"/>
      <c r="AE261" s="34"/>
      <c r="AR261" s="156" t="s">
        <v>140</v>
      </c>
      <c r="AT261" s="156" t="s">
        <v>135</v>
      </c>
      <c r="AU261" s="156" t="s">
        <v>84</v>
      </c>
      <c r="AY261" s="17" t="s">
        <v>141</v>
      </c>
      <c r="BE261" s="157">
        <f>IF(N261="základní",J261,0)</f>
        <v>0</v>
      </c>
      <c r="BF261" s="157">
        <f>IF(N261="snížená",J261,0)</f>
        <v>0</v>
      </c>
      <c r="BG261" s="157">
        <f>IF(N261="zákl. přenesená",J261,0)</f>
        <v>0</v>
      </c>
      <c r="BH261" s="157">
        <f>IF(N261="sníž. přenesená",J261,0)</f>
        <v>0</v>
      </c>
      <c r="BI261" s="157">
        <f>IF(N261="nulová",J261,0)</f>
        <v>0</v>
      </c>
      <c r="BJ261" s="17" t="s">
        <v>82</v>
      </c>
      <c r="BK261" s="157">
        <f>ROUND(I261*H261,2)</f>
        <v>0</v>
      </c>
      <c r="BL261" s="17" t="s">
        <v>140</v>
      </c>
      <c r="BM261" s="156" t="s">
        <v>706</v>
      </c>
    </row>
    <row r="262" spans="1:65" s="2" customFormat="1" ht="11.25">
      <c r="A262" s="34"/>
      <c r="B262" s="35"/>
      <c r="C262" s="36"/>
      <c r="D262" s="239" t="s">
        <v>519</v>
      </c>
      <c r="E262" s="36"/>
      <c r="F262" s="240" t="s">
        <v>707</v>
      </c>
      <c r="G262" s="36"/>
      <c r="H262" s="36"/>
      <c r="I262" s="233"/>
      <c r="J262" s="36"/>
      <c r="K262" s="36"/>
      <c r="L262" s="39"/>
      <c r="M262" s="234"/>
      <c r="N262" s="235"/>
      <c r="O262" s="64"/>
      <c r="P262" s="64"/>
      <c r="Q262" s="64"/>
      <c r="R262" s="64"/>
      <c r="S262" s="64"/>
      <c r="T262" s="65"/>
      <c r="U262" s="34"/>
      <c r="V262" s="34"/>
      <c r="W262" s="34"/>
      <c r="X262" s="34"/>
      <c r="Y262" s="34"/>
      <c r="Z262" s="34"/>
      <c r="AA262" s="34"/>
      <c r="AB262" s="34"/>
      <c r="AC262" s="34"/>
      <c r="AD262" s="34"/>
      <c r="AE262" s="34"/>
      <c r="AT262" s="17" t="s">
        <v>519</v>
      </c>
      <c r="AU262" s="17" t="s">
        <v>84</v>
      </c>
    </row>
    <row r="263" spans="1:65" s="2" customFormat="1" ht="78" customHeight="1">
      <c r="A263" s="34"/>
      <c r="B263" s="35"/>
      <c r="C263" s="145" t="s">
        <v>260</v>
      </c>
      <c r="D263" s="145" t="s">
        <v>135</v>
      </c>
      <c r="E263" s="146" t="s">
        <v>708</v>
      </c>
      <c r="F263" s="147" t="s">
        <v>709</v>
      </c>
      <c r="G263" s="148" t="s">
        <v>600</v>
      </c>
      <c r="H263" s="149">
        <v>79.53</v>
      </c>
      <c r="I263" s="150"/>
      <c r="J263" s="151">
        <f>ROUND(I263*H263,2)</f>
        <v>0</v>
      </c>
      <c r="K263" s="147" t="s">
        <v>518</v>
      </c>
      <c r="L263" s="39"/>
      <c r="M263" s="152" t="s">
        <v>28</v>
      </c>
      <c r="N263" s="153" t="s">
        <v>45</v>
      </c>
      <c r="O263" s="64"/>
      <c r="P263" s="154">
        <f>O263*H263</f>
        <v>0</v>
      </c>
      <c r="Q263" s="154">
        <v>0</v>
      </c>
      <c r="R263" s="154">
        <f>Q263*H263</f>
        <v>0</v>
      </c>
      <c r="S263" s="154">
        <v>1E-3</v>
      </c>
      <c r="T263" s="155">
        <f>S263*H263</f>
        <v>7.9530000000000003E-2</v>
      </c>
      <c r="U263" s="34"/>
      <c r="V263" s="34"/>
      <c r="W263" s="34"/>
      <c r="X263" s="34"/>
      <c r="Y263" s="34"/>
      <c r="Z263" s="34"/>
      <c r="AA263" s="34"/>
      <c r="AB263" s="34"/>
      <c r="AC263" s="34"/>
      <c r="AD263" s="34"/>
      <c r="AE263" s="34"/>
      <c r="AR263" s="156" t="s">
        <v>140</v>
      </c>
      <c r="AT263" s="156" t="s">
        <v>135</v>
      </c>
      <c r="AU263" s="156" t="s">
        <v>84</v>
      </c>
      <c r="AY263" s="17" t="s">
        <v>141</v>
      </c>
      <c r="BE263" s="157">
        <f>IF(N263="základní",J263,0)</f>
        <v>0</v>
      </c>
      <c r="BF263" s="157">
        <f>IF(N263="snížená",J263,0)</f>
        <v>0</v>
      </c>
      <c r="BG263" s="157">
        <f>IF(N263="zákl. přenesená",J263,0)</f>
        <v>0</v>
      </c>
      <c r="BH263" s="157">
        <f>IF(N263="sníž. přenesená",J263,0)</f>
        <v>0</v>
      </c>
      <c r="BI263" s="157">
        <f>IF(N263="nulová",J263,0)</f>
        <v>0</v>
      </c>
      <c r="BJ263" s="17" t="s">
        <v>82</v>
      </c>
      <c r="BK263" s="157">
        <f>ROUND(I263*H263,2)</f>
        <v>0</v>
      </c>
      <c r="BL263" s="17" t="s">
        <v>140</v>
      </c>
      <c r="BM263" s="156" t="s">
        <v>710</v>
      </c>
    </row>
    <row r="264" spans="1:65" s="2" customFormat="1" ht="11.25">
      <c r="A264" s="34"/>
      <c r="B264" s="35"/>
      <c r="C264" s="36"/>
      <c r="D264" s="239" t="s">
        <v>519</v>
      </c>
      <c r="E264" s="36"/>
      <c r="F264" s="240" t="s">
        <v>711</v>
      </c>
      <c r="G264" s="36"/>
      <c r="H264" s="36"/>
      <c r="I264" s="233"/>
      <c r="J264" s="36"/>
      <c r="K264" s="36"/>
      <c r="L264" s="39"/>
      <c r="M264" s="234"/>
      <c r="N264" s="235"/>
      <c r="O264" s="64"/>
      <c r="P264" s="64"/>
      <c r="Q264" s="64"/>
      <c r="R264" s="64"/>
      <c r="S264" s="64"/>
      <c r="T264" s="65"/>
      <c r="U264" s="34"/>
      <c r="V264" s="34"/>
      <c r="W264" s="34"/>
      <c r="X264" s="34"/>
      <c r="Y264" s="34"/>
      <c r="Z264" s="34"/>
      <c r="AA264" s="34"/>
      <c r="AB264" s="34"/>
      <c r="AC264" s="34"/>
      <c r="AD264" s="34"/>
      <c r="AE264" s="34"/>
      <c r="AT264" s="17" t="s">
        <v>519</v>
      </c>
      <c r="AU264" s="17" t="s">
        <v>84</v>
      </c>
    </row>
    <row r="265" spans="1:65" s="11" customFormat="1" ht="11.25">
      <c r="B265" s="169"/>
      <c r="C265" s="170"/>
      <c r="D265" s="160" t="s">
        <v>142</v>
      </c>
      <c r="E265" s="171" t="s">
        <v>28</v>
      </c>
      <c r="F265" s="172" t="s">
        <v>712</v>
      </c>
      <c r="G265" s="170"/>
      <c r="H265" s="173">
        <v>79.53</v>
      </c>
      <c r="I265" s="174"/>
      <c r="J265" s="170"/>
      <c r="K265" s="170"/>
      <c r="L265" s="175"/>
      <c r="M265" s="176"/>
      <c r="N265" s="177"/>
      <c r="O265" s="177"/>
      <c r="P265" s="177"/>
      <c r="Q265" s="177"/>
      <c r="R265" s="177"/>
      <c r="S265" s="177"/>
      <c r="T265" s="178"/>
      <c r="AT265" s="179" t="s">
        <v>142</v>
      </c>
      <c r="AU265" s="179" t="s">
        <v>84</v>
      </c>
      <c r="AV265" s="11" t="s">
        <v>84</v>
      </c>
      <c r="AW265" s="11" t="s">
        <v>35</v>
      </c>
      <c r="AX265" s="11" t="s">
        <v>74</v>
      </c>
      <c r="AY265" s="179" t="s">
        <v>141</v>
      </c>
    </row>
    <row r="266" spans="1:65" s="12" customFormat="1" ht="11.25">
      <c r="B266" s="180"/>
      <c r="C266" s="181"/>
      <c r="D266" s="160" t="s">
        <v>142</v>
      </c>
      <c r="E266" s="182" t="s">
        <v>28</v>
      </c>
      <c r="F266" s="183" t="s">
        <v>145</v>
      </c>
      <c r="G266" s="181"/>
      <c r="H266" s="184">
        <v>79.53</v>
      </c>
      <c r="I266" s="185"/>
      <c r="J266" s="181"/>
      <c r="K266" s="181"/>
      <c r="L266" s="186"/>
      <c r="M266" s="187"/>
      <c r="N266" s="188"/>
      <c r="O266" s="188"/>
      <c r="P266" s="188"/>
      <c r="Q266" s="188"/>
      <c r="R266" s="188"/>
      <c r="S266" s="188"/>
      <c r="T266" s="189"/>
      <c r="AT266" s="190" t="s">
        <v>142</v>
      </c>
      <c r="AU266" s="190" t="s">
        <v>84</v>
      </c>
      <c r="AV266" s="12" t="s">
        <v>140</v>
      </c>
      <c r="AW266" s="12" t="s">
        <v>35</v>
      </c>
      <c r="AX266" s="12" t="s">
        <v>82</v>
      </c>
      <c r="AY266" s="190" t="s">
        <v>141</v>
      </c>
    </row>
    <row r="267" spans="1:65" s="2" customFormat="1" ht="24.2" customHeight="1">
      <c r="A267" s="34"/>
      <c r="B267" s="35"/>
      <c r="C267" s="145" t="s">
        <v>713</v>
      </c>
      <c r="D267" s="145" t="s">
        <v>135</v>
      </c>
      <c r="E267" s="146" t="s">
        <v>714</v>
      </c>
      <c r="F267" s="147" t="s">
        <v>715</v>
      </c>
      <c r="G267" s="148" t="s">
        <v>208</v>
      </c>
      <c r="H267" s="149">
        <v>130.19999999999999</v>
      </c>
      <c r="I267" s="150"/>
      <c r="J267" s="151">
        <f>ROUND(I267*H267,2)</f>
        <v>0</v>
      </c>
      <c r="K267" s="147" t="s">
        <v>518</v>
      </c>
      <c r="L267" s="39"/>
      <c r="M267" s="152" t="s">
        <v>28</v>
      </c>
      <c r="N267" s="153" t="s">
        <v>45</v>
      </c>
      <c r="O267" s="64"/>
      <c r="P267" s="154">
        <f>O267*H267</f>
        <v>0</v>
      </c>
      <c r="Q267" s="154">
        <v>7.0999999999999994E-2</v>
      </c>
      <c r="R267" s="154">
        <f>Q267*H267</f>
        <v>9.2441999999999975</v>
      </c>
      <c r="S267" s="154">
        <v>0.13600000000000001</v>
      </c>
      <c r="T267" s="155">
        <f>S267*H267</f>
        <v>17.7072</v>
      </c>
      <c r="U267" s="34"/>
      <c r="V267" s="34"/>
      <c r="W267" s="34"/>
      <c r="X267" s="34"/>
      <c r="Y267" s="34"/>
      <c r="Z267" s="34"/>
      <c r="AA267" s="34"/>
      <c r="AB267" s="34"/>
      <c r="AC267" s="34"/>
      <c r="AD267" s="34"/>
      <c r="AE267" s="34"/>
      <c r="AR267" s="156" t="s">
        <v>140</v>
      </c>
      <c r="AT267" s="156" t="s">
        <v>135</v>
      </c>
      <c r="AU267" s="156" t="s">
        <v>84</v>
      </c>
      <c r="AY267" s="17" t="s">
        <v>141</v>
      </c>
      <c r="BE267" s="157">
        <f>IF(N267="základní",J267,0)</f>
        <v>0</v>
      </c>
      <c r="BF267" s="157">
        <f>IF(N267="snížená",J267,0)</f>
        <v>0</v>
      </c>
      <c r="BG267" s="157">
        <f>IF(N267="zákl. přenesená",J267,0)</f>
        <v>0</v>
      </c>
      <c r="BH267" s="157">
        <f>IF(N267="sníž. přenesená",J267,0)</f>
        <v>0</v>
      </c>
      <c r="BI267" s="157">
        <f>IF(N267="nulová",J267,0)</f>
        <v>0</v>
      </c>
      <c r="BJ267" s="17" t="s">
        <v>82</v>
      </c>
      <c r="BK267" s="157">
        <f>ROUND(I267*H267,2)</f>
        <v>0</v>
      </c>
      <c r="BL267" s="17" t="s">
        <v>140</v>
      </c>
      <c r="BM267" s="156" t="s">
        <v>716</v>
      </c>
    </row>
    <row r="268" spans="1:65" s="2" customFormat="1" ht="11.25">
      <c r="A268" s="34"/>
      <c r="B268" s="35"/>
      <c r="C268" s="36"/>
      <c r="D268" s="239" t="s">
        <v>519</v>
      </c>
      <c r="E268" s="36"/>
      <c r="F268" s="240" t="s">
        <v>717</v>
      </c>
      <c r="G268" s="36"/>
      <c r="H268" s="36"/>
      <c r="I268" s="233"/>
      <c r="J268" s="36"/>
      <c r="K268" s="36"/>
      <c r="L268" s="39"/>
      <c r="M268" s="234"/>
      <c r="N268" s="235"/>
      <c r="O268" s="64"/>
      <c r="P268" s="64"/>
      <c r="Q268" s="64"/>
      <c r="R268" s="64"/>
      <c r="S268" s="64"/>
      <c r="T268" s="65"/>
      <c r="U268" s="34"/>
      <c r="V268" s="34"/>
      <c r="W268" s="34"/>
      <c r="X268" s="34"/>
      <c r="Y268" s="34"/>
      <c r="Z268" s="34"/>
      <c r="AA268" s="34"/>
      <c r="AB268" s="34"/>
      <c r="AC268" s="34"/>
      <c r="AD268" s="34"/>
      <c r="AE268" s="34"/>
      <c r="AT268" s="17" t="s">
        <v>519</v>
      </c>
      <c r="AU268" s="17" t="s">
        <v>84</v>
      </c>
    </row>
    <row r="269" spans="1:65" s="11" customFormat="1" ht="11.25">
      <c r="B269" s="169"/>
      <c r="C269" s="170"/>
      <c r="D269" s="160" t="s">
        <v>142</v>
      </c>
      <c r="E269" s="171" t="s">
        <v>28</v>
      </c>
      <c r="F269" s="172" t="s">
        <v>718</v>
      </c>
      <c r="G269" s="170"/>
      <c r="H269" s="173">
        <v>21</v>
      </c>
      <c r="I269" s="174"/>
      <c r="J269" s="170"/>
      <c r="K269" s="170"/>
      <c r="L269" s="175"/>
      <c r="M269" s="176"/>
      <c r="N269" s="177"/>
      <c r="O269" s="177"/>
      <c r="P269" s="177"/>
      <c r="Q269" s="177"/>
      <c r="R269" s="177"/>
      <c r="S269" s="177"/>
      <c r="T269" s="178"/>
      <c r="AT269" s="179" t="s">
        <v>142</v>
      </c>
      <c r="AU269" s="179" t="s">
        <v>84</v>
      </c>
      <c r="AV269" s="11" t="s">
        <v>84</v>
      </c>
      <c r="AW269" s="11" t="s">
        <v>35</v>
      </c>
      <c r="AX269" s="11" t="s">
        <v>74</v>
      </c>
      <c r="AY269" s="179" t="s">
        <v>141</v>
      </c>
    </row>
    <row r="270" spans="1:65" s="11" customFormat="1" ht="11.25">
      <c r="B270" s="169"/>
      <c r="C270" s="170"/>
      <c r="D270" s="160" t="s">
        <v>142</v>
      </c>
      <c r="E270" s="171" t="s">
        <v>28</v>
      </c>
      <c r="F270" s="172" t="s">
        <v>719</v>
      </c>
      <c r="G270" s="170"/>
      <c r="H270" s="173">
        <v>31.2</v>
      </c>
      <c r="I270" s="174"/>
      <c r="J270" s="170"/>
      <c r="K270" s="170"/>
      <c r="L270" s="175"/>
      <c r="M270" s="176"/>
      <c r="N270" s="177"/>
      <c r="O270" s="177"/>
      <c r="P270" s="177"/>
      <c r="Q270" s="177"/>
      <c r="R270" s="177"/>
      <c r="S270" s="177"/>
      <c r="T270" s="178"/>
      <c r="AT270" s="179" t="s">
        <v>142</v>
      </c>
      <c r="AU270" s="179" t="s">
        <v>84</v>
      </c>
      <c r="AV270" s="11" t="s">
        <v>84</v>
      </c>
      <c r="AW270" s="11" t="s">
        <v>35</v>
      </c>
      <c r="AX270" s="11" t="s">
        <v>74</v>
      </c>
      <c r="AY270" s="179" t="s">
        <v>141</v>
      </c>
    </row>
    <row r="271" spans="1:65" s="11" customFormat="1" ht="11.25">
      <c r="B271" s="169"/>
      <c r="C271" s="170"/>
      <c r="D271" s="160" t="s">
        <v>142</v>
      </c>
      <c r="E271" s="171" t="s">
        <v>28</v>
      </c>
      <c r="F271" s="172" t="s">
        <v>720</v>
      </c>
      <c r="G271" s="170"/>
      <c r="H271" s="173">
        <v>48</v>
      </c>
      <c r="I271" s="174"/>
      <c r="J271" s="170"/>
      <c r="K271" s="170"/>
      <c r="L271" s="175"/>
      <c r="M271" s="176"/>
      <c r="N271" s="177"/>
      <c r="O271" s="177"/>
      <c r="P271" s="177"/>
      <c r="Q271" s="177"/>
      <c r="R271" s="177"/>
      <c r="S271" s="177"/>
      <c r="T271" s="178"/>
      <c r="AT271" s="179" t="s">
        <v>142</v>
      </c>
      <c r="AU271" s="179" t="s">
        <v>84</v>
      </c>
      <c r="AV271" s="11" t="s">
        <v>84</v>
      </c>
      <c r="AW271" s="11" t="s">
        <v>35</v>
      </c>
      <c r="AX271" s="11" t="s">
        <v>74</v>
      </c>
      <c r="AY271" s="179" t="s">
        <v>141</v>
      </c>
    </row>
    <row r="272" spans="1:65" s="11" customFormat="1" ht="11.25">
      <c r="B272" s="169"/>
      <c r="C272" s="170"/>
      <c r="D272" s="160" t="s">
        <v>142</v>
      </c>
      <c r="E272" s="171" t="s">
        <v>28</v>
      </c>
      <c r="F272" s="172" t="s">
        <v>721</v>
      </c>
      <c r="G272" s="170"/>
      <c r="H272" s="173">
        <v>18</v>
      </c>
      <c r="I272" s="174"/>
      <c r="J272" s="170"/>
      <c r="K272" s="170"/>
      <c r="L272" s="175"/>
      <c r="M272" s="176"/>
      <c r="N272" s="177"/>
      <c r="O272" s="177"/>
      <c r="P272" s="177"/>
      <c r="Q272" s="177"/>
      <c r="R272" s="177"/>
      <c r="S272" s="177"/>
      <c r="T272" s="178"/>
      <c r="AT272" s="179" t="s">
        <v>142</v>
      </c>
      <c r="AU272" s="179" t="s">
        <v>84</v>
      </c>
      <c r="AV272" s="11" t="s">
        <v>84</v>
      </c>
      <c r="AW272" s="11" t="s">
        <v>35</v>
      </c>
      <c r="AX272" s="11" t="s">
        <v>74</v>
      </c>
      <c r="AY272" s="179" t="s">
        <v>141</v>
      </c>
    </row>
    <row r="273" spans="1:65" s="11" customFormat="1" ht="11.25">
      <c r="B273" s="169"/>
      <c r="C273" s="170"/>
      <c r="D273" s="160" t="s">
        <v>142</v>
      </c>
      <c r="E273" s="171" t="s">
        <v>28</v>
      </c>
      <c r="F273" s="172" t="s">
        <v>722</v>
      </c>
      <c r="G273" s="170"/>
      <c r="H273" s="173">
        <v>12</v>
      </c>
      <c r="I273" s="174"/>
      <c r="J273" s="170"/>
      <c r="K273" s="170"/>
      <c r="L273" s="175"/>
      <c r="M273" s="176"/>
      <c r="N273" s="177"/>
      <c r="O273" s="177"/>
      <c r="P273" s="177"/>
      <c r="Q273" s="177"/>
      <c r="R273" s="177"/>
      <c r="S273" s="177"/>
      <c r="T273" s="178"/>
      <c r="AT273" s="179" t="s">
        <v>142</v>
      </c>
      <c r="AU273" s="179" t="s">
        <v>84</v>
      </c>
      <c r="AV273" s="11" t="s">
        <v>84</v>
      </c>
      <c r="AW273" s="11" t="s">
        <v>35</v>
      </c>
      <c r="AX273" s="11" t="s">
        <v>74</v>
      </c>
      <c r="AY273" s="179" t="s">
        <v>141</v>
      </c>
    </row>
    <row r="274" spans="1:65" s="12" customFormat="1" ht="11.25">
      <c r="B274" s="180"/>
      <c r="C274" s="181"/>
      <c r="D274" s="160" t="s">
        <v>142</v>
      </c>
      <c r="E274" s="182" t="s">
        <v>28</v>
      </c>
      <c r="F274" s="183" t="s">
        <v>145</v>
      </c>
      <c r="G274" s="181"/>
      <c r="H274" s="184">
        <v>130.19999999999999</v>
      </c>
      <c r="I274" s="185"/>
      <c r="J274" s="181"/>
      <c r="K274" s="181"/>
      <c r="L274" s="186"/>
      <c r="M274" s="187"/>
      <c r="N274" s="188"/>
      <c r="O274" s="188"/>
      <c r="P274" s="188"/>
      <c r="Q274" s="188"/>
      <c r="R274" s="188"/>
      <c r="S274" s="188"/>
      <c r="T274" s="189"/>
      <c r="AT274" s="190" t="s">
        <v>142</v>
      </c>
      <c r="AU274" s="190" t="s">
        <v>84</v>
      </c>
      <c r="AV274" s="12" t="s">
        <v>140</v>
      </c>
      <c r="AW274" s="12" t="s">
        <v>35</v>
      </c>
      <c r="AX274" s="12" t="s">
        <v>82</v>
      </c>
      <c r="AY274" s="190" t="s">
        <v>141</v>
      </c>
    </row>
    <row r="275" spans="1:65" s="2" customFormat="1" ht="37.9" customHeight="1">
      <c r="A275" s="34"/>
      <c r="B275" s="35"/>
      <c r="C275" s="145" t="s">
        <v>475</v>
      </c>
      <c r="D275" s="145" t="s">
        <v>135</v>
      </c>
      <c r="E275" s="146" t="s">
        <v>723</v>
      </c>
      <c r="F275" s="147" t="s">
        <v>724</v>
      </c>
      <c r="G275" s="148" t="s">
        <v>208</v>
      </c>
      <c r="H275" s="149">
        <v>23.64</v>
      </c>
      <c r="I275" s="150"/>
      <c r="J275" s="151">
        <f>ROUND(I275*H275,2)</f>
        <v>0</v>
      </c>
      <c r="K275" s="147" t="s">
        <v>518</v>
      </c>
      <c r="L275" s="39"/>
      <c r="M275" s="152" t="s">
        <v>28</v>
      </c>
      <c r="N275" s="153" t="s">
        <v>45</v>
      </c>
      <c r="O275" s="64"/>
      <c r="P275" s="154">
        <f>O275*H275</f>
        <v>0</v>
      </c>
      <c r="Q275" s="154">
        <v>0</v>
      </c>
      <c r="R275" s="154">
        <f>Q275*H275</f>
        <v>0</v>
      </c>
      <c r="S275" s="154">
        <v>7.7899999999999997E-2</v>
      </c>
      <c r="T275" s="155">
        <f>S275*H275</f>
        <v>1.841556</v>
      </c>
      <c r="U275" s="34"/>
      <c r="V275" s="34"/>
      <c r="W275" s="34"/>
      <c r="X275" s="34"/>
      <c r="Y275" s="34"/>
      <c r="Z275" s="34"/>
      <c r="AA275" s="34"/>
      <c r="AB275" s="34"/>
      <c r="AC275" s="34"/>
      <c r="AD275" s="34"/>
      <c r="AE275" s="34"/>
      <c r="AR275" s="156" t="s">
        <v>140</v>
      </c>
      <c r="AT275" s="156" t="s">
        <v>135</v>
      </c>
      <c r="AU275" s="156" t="s">
        <v>84</v>
      </c>
      <c r="AY275" s="17" t="s">
        <v>141</v>
      </c>
      <c r="BE275" s="157">
        <f>IF(N275="základní",J275,0)</f>
        <v>0</v>
      </c>
      <c r="BF275" s="157">
        <f>IF(N275="snížená",J275,0)</f>
        <v>0</v>
      </c>
      <c r="BG275" s="157">
        <f>IF(N275="zákl. přenesená",J275,0)</f>
        <v>0</v>
      </c>
      <c r="BH275" s="157">
        <f>IF(N275="sníž. přenesená",J275,0)</f>
        <v>0</v>
      </c>
      <c r="BI275" s="157">
        <f>IF(N275="nulová",J275,0)</f>
        <v>0</v>
      </c>
      <c r="BJ275" s="17" t="s">
        <v>82</v>
      </c>
      <c r="BK275" s="157">
        <f>ROUND(I275*H275,2)</f>
        <v>0</v>
      </c>
      <c r="BL275" s="17" t="s">
        <v>140</v>
      </c>
      <c r="BM275" s="156" t="s">
        <v>725</v>
      </c>
    </row>
    <row r="276" spans="1:65" s="2" customFormat="1" ht="11.25">
      <c r="A276" s="34"/>
      <c r="B276" s="35"/>
      <c r="C276" s="36"/>
      <c r="D276" s="239" t="s">
        <v>519</v>
      </c>
      <c r="E276" s="36"/>
      <c r="F276" s="240" t="s">
        <v>726</v>
      </c>
      <c r="G276" s="36"/>
      <c r="H276" s="36"/>
      <c r="I276" s="233"/>
      <c r="J276" s="36"/>
      <c r="K276" s="36"/>
      <c r="L276" s="39"/>
      <c r="M276" s="234"/>
      <c r="N276" s="235"/>
      <c r="O276" s="64"/>
      <c r="P276" s="64"/>
      <c r="Q276" s="64"/>
      <c r="R276" s="64"/>
      <c r="S276" s="64"/>
      <c r="T276" s="65"/>
      <c r="U276" s="34"/>
      <c r="V276" s="34"/>
      <c r="W276" s="34"/>
      <c r="X276" s="34"/>
      <c r="Y276" s="34"/>
      <c r="Z276" s="34"/>
      <c r="AA276" s="34"/>
      <c r="AB276" s="34"/>
      <c r="AC276" s="34"/>
      <c r="AD276" s="34"/>
      <c r="AE276" s="34"/>
      <c r="AT276" s="17" t="s">
        <v>519</v>
      </c>
      <c r="AU276" s="17" t="s">
        <v>84</v>
      </c>
    </row>
    <row r="277" spans="1:65" s="11" customFormat="1" ht="11.25">
      <c r="B277" s="169"/>
      <c r="C277" s="170"/>
      <c r="D277" s="160" t="s">
        <v>142</v>
      </c>
      <c r="E277" s="171" t="s">
        <v>28</v>
      </c>
      <c r="F277" s="172" t="s">
        <v>727</v>
      </c>
      <c r="G277" s="170"/>
      <c r="H277" s="173">
        <v>23.64</v>
      </c>
      <c r="I277" s="174"/>
      <c r="J277" s="170"/>
      <c r="K277" s="170"/>
      <c r="L277" s="175"/>
      <c r="M277" s="176"/>
      <c r="N277" s="177"/>
      <c r="O277" s="177"/>
      <c r="P277" s="177"/>
      <c r="Q277" s="177"/>
      <c r="R277" s="177"/>
      <c r="S277" s="177"/>
      <c r="T277" s="178"/>
      <c r="AT277" s="179" t="s">
        <v>142</v>
      </c>
      <c r="AU277" s="179" t="s">
        <v>84</v>
      </c>
      <c r="AV277" s="11" t="s">
        <v>84</v>
      </c>
      <c r="AW277" s="11" t="s">
        <v>35</v>
      </c>
      <c r="AX277" s="11" t="s">
        <v>74</v>
      </c>
      <c r="AY277" s="179" t="s">
        <v>141</v>
      </c>
    </row>
    <row r="278" spans="1:65" s="12" customFormat="1" ht="11.25">
      <c r="B278" s="180"/>
      <c r="C278" s="181"/>
      <c r="D278" s="160" t="s">
        <v>142</v>
      </c>
      <c r="E278" s="182" t="s">
        <v>28</v>
      </c>
      <c r="F278" s="183" t="s">
        <v>145</v>
      </c>
      <c r="G278" s="181"/>
      <c r="H278" s="184">
        <v>23.64</v>
      </c>
      <c r="I278" s="185"/>
      <c r="J278" s="181"/>
      <c r="K278" s="181"/>
      <c r="L278" s="186"/>
      <c r="M278" s="187"/>
      <c r="N278" s="188"/>
      <c r="O278" s="188"/>
      <c r="P278" s="188"/>
      <c r="Q278" s="188"/>
      <c r="R278" s="188"/>
      <c r="S278" s="188"/>
      <c r="T278" s="189"/>
      <c r="AT278" s="190" t="s">
        <v>142</v>
      </c>
      <c r="AU278" s="190" t="s">
        <v>84</v>
      </c>
      <c r="AV278" s="12" t="s">
        <v>140</v>
      </c>
      <c r="AW278" s="12" t="s">
        <v>35</v>
      </c>
      <c r="AX278" s="12" t="s">
        <v>82</v>
      </c>
      <c r="AY278" s="190" t="s">
        <v>141</v>
      </c>
    </row>
    <row r="279" spans="1:65" s="2" customFormat="1" ht="24.2" customHeight="1">
      <c r="A279" s="34"/>
      <c r="B279" s="35"/>
      <c r="C279" s="145" t="s">
        <v>728</v>
      </c>
      <c r="D279" s="145" t="s">
        <v>135</v>
      </c>
      <c r="E279" s="146" t="s">
        <v>729</v>
      </c>
      <c r="F279" s="147" t="s">
        <v>730</v>
      </c>
      <c r="G279" s="148" t="s">
        <v>202</v>
      </c>
      <c r="H279" s="149">
        <v>2</v>
      </c>
      <c r="I279" s="150"/>
      <c r="J279" s="151">
        <f>ROUND(I279*H279,2)</f>
        <v>0</v>
      </c>
      <c r="K279" s="147" t="s">
        <v>518</v>
      </c>
      <c r="L279" s="39"/>
      <c r="M279" s="152" t="s">
        <v>28</v>
      </c>
      <c r="N279" s="153" t="s">
        <v>45</v>
      </c>
      <c r="O279" s="64"/>
      <c r="P279" s="154">
        <f>O279*H279</f>
        <v>0</v>
      </c>
      <c r="Q279" s="154">
        <v>0.50375000000000003</v>
      </c>
      <c r="R279" s="154">
        <f>Q279*H279</f>
        <v>1.0075000000000001</v>
      </c>
      <c r="S279" s="154">
        <v>2.5</v>
      </c>
      <c r="T279" s="155">
        <f>S279*H279</f>
        <v>5</v>
      </c>
      <c r="U279" s="34"/>
      <c r="V279" s="34"/>
      <c r="W279" s="34"/>
      <c r="X279" s="34"/>
      <c r="Y279" s="34"/>
      <c r="Z279" s="34"/>
      <c r="AA279" s="34"/>
      <c r="AB279" s="34"/>
      <c r="AC279" s="34"/>
      <c r="AD279" s="34"/>
      <c r="AE279" s="34"/>
      <c r="AR279" s="156" t="s">
        <v>140</v>
      </c>
      <c r="AT279" s="156" t="s">
        <v>135</v>
      </c>
      <c r="AU279" s="156" t="s">
        <v>84</v>
      </c>
      <c r="AY279" s="17" t="s">
        <v>141</v>
      </c>
      <c r="BE279" s="157">
        <f>IF(N279="základní",J279,0)</f>
        <v>0</v>
      </c>
      <c r="BF279" s="157">
        <f>IF(N279="snížená",J279,0)</f>
        <v>0</v>
      </c>
      <c r="BG279" s="157">
        <f>IF(N279="zákl. přenesená",J279,0)</f>
        <v>0</v>
      </c>
      <c r="BH279" s="157">
        <f>IF(N279="sníž. přenesená",J279,0)</f>
        <v>0</v>
      </c>
      <c r="BI279" s="157">
        <f>IF(N279="nulová",J279,0)</f>
        <v>0</v>
      </c>
      <c r="BJ279" s="17" t="s">
        <v>82</v>
      </c>
      <c r="BK279" s="157">
        <f>ROUND(I279*H279,2)</f>
        <v>0</v>
      </c>
      <c r="BL279" s="17" t="s">
        <v>140</v>
      </c>
      <c r="BM279" s="156" t="s">
        <v>731</v>
      </c>
    </row>
    <row r="280" spans="1:65" s="2" customFormat="1" ht="11.25">
      <c r="A280" s="34"/>
      <c r="B280" s="35"/>
      <c r="C280" s="36"/>
      <c r="D280" s="239" t="s">
        <v>519</v>
      </c>
      <c r="E280" s="36"/>
      <c r="F280" s="240" t="s">
        <v>732</v>
      </c>
      <c r="G280" s="36"/>
      <c r="H280" s="36"/>
      <c r="I280" s="233"/>
      <c r="J280" s="36"/>
      <c r="K280" s="36"/>
      <c r="L280" s="39"/>
      <c r="M280" s="234"/>
      <c r="N280" s="235"/>
      <c r="O280" s="64"/>
      <c r="P280" s="64"/>
      <c r="Q280" s="64"/>
      <c r="R280" s="64"/>
      <c r="S280" s="64"/>
      <c r="T280" s="65"/>
      <c r="U280" s="34"/>
      <c r="V280" s="34"/>
      <c r="W280" s="34"/>
      <c r="X280" s="34"/>
      <c r="Y280" s="34"/>
      <c r="Z280" s="34"/>
      <c r="AA280" s="34"/>
      <c r="AB280" s="34"/>
      <c r="AC280" s="34"/>
      <c r="AD280" s="34"/>
      <c r="AE280" s="34"/>
      <c r="AT280" s="17" t="s">
        <v>519</v>
      </c>
      <c r="AU280" s="17" t="s">
        <v>84</v>
      </c>
    </row>
    <row r="281" spans="1:65" s="11" customFormat="1" ht="11.25">
      <c r="B281" s="169"/>
      <c r="C281" s="170"/>
      <c r="D281" s="160" t="s">
        <v>142</v>
      </c>
      <c r="E281" s="171" t="s">
        <v>28</v>
      </c>
      <c r="F281" s="172" t="s">
        <v>733</v>
      </c>
      <c r="G281" s="170"/>
      <c r="H281" s="173">
        <v>2</v>
      </c>
      <c r="I281" s="174"/>
      <c r="J281" s="170"/>
      <c r="K281" s="170"/>
      <c r="L281" s="175"/>
      <c r="M281" s="176"/>
      <c r="N281" s="177"/>
      <c r="O281" s="177"/>
      <c r="P281" s="177"/>
      <c r="Q281" s="177"/>
      <c r="R281" s="177"/>
      <c r="S281" s="177"/>
      <c r="T281" s="178"/>
      <c r="AT281" s="179" t="s">
        <v>142</v>
      </c>
      <c r="AU281" s="179" t="s">
        <v>84</v>
      </c>
      <c r="AV281" s="11" t="s">
        <v>84</v>
      </c>
      <c r="AW281" s="11" t="s">
        <v>35</v>
      </c>
      <c r="AX281" s="11" t="s">
        <v>74</v>
      </c>
      <c r="AY281" s="179" t="s">
        <v>141</v>
      </c>
    </row>
    <row r="282" spans="1:65" s="12" customFormat="1" ht="11.25">
      <c r="B282" s="180"/>
      <c r="C282" s="181"/>
      <c r="D282" s="160" t="s">
        <v>142</v>
      </c>
      <c r="E282" s="182" t="s">
        <v>28</v>
      </c>
      <c r="F282" s="183" t="s">
        <v>145</v>
      </c>
      <c r="G282" s="181"/>
      <c r="H282" s="184">
        <v>2</v>
      </c>
      <c r="I282" s="185"/>
      <c r="J282" s="181"/>
      <c r="K282" s="181"/>
      <c r="L282" s="186"/>
      <c r="M282" s="187"/>
      <c r="N282" s="188"/>
      <c r="O282" s="188"/>
      <c r="P282" s="188"/>
      <c r="Q282" s="188"/>
      <c r="R282" s="188"/>
      <c r="S282" s="188"/>
      <c r="T282" s="189"/>
      <c r="AT282" s="190" t="s">
        <v>142</v>
      </c>
      <c r="AU282" s="190" t="s">
        <v>84</v>
      </c>
      <c r="AV282" s="12" t="s">
        <v>140</v>
      </c>
      <c r="AW282" s="12" t="s">
        <v>35</v>
      </c>
      <c r="AX282" s="12" t="s">
        <v>82</v>
      </c>
      <c r="AY282" s="190" t="s">
        <v>141</v>
      </c>
    </row>
    <row r="283" spans="1:65" s="2" customFormat="1" ht="24.2" customHeight="1">
      <c r="A283" s="34"/>
      <c r="B283" s="35"/>
      <c r="C283" s="191" t="s">
        <v>272</v>
      </c>
      <c r="D283" s="191" t="s">
        <v>146</v>
      </c>
      <c r="E283" s="192" t="s">
        <v>734</v>
      </c>
      <c r="F283" s="193" t="s">
        <v>735</v>
      </c>
      <c r="G283" s="194" t="s">
        <v>181</v>
      </c>
      <c r="H283" s="195">
        <v>4.8</v>
      </c>
      <c r="I283" s="196"/>
      <c r="J283" s="197">
        <f>ROUND(I283*H283,2)</f>
        <v>0</v>
      </c>
      <c r="K283" s="193" t="s">
        <v>518</v>
      </c>
      <c r="L283" s="198"/>
      <c r="M283" s="199" t="s">
        <v>28</v>
      </c>
      <c r="N283" s="200" t="s">
        <v>45</v>
      </c>
      <c r="O283" s="64"/>
      <c r="P283" s="154">
        <f>O283*H283</f>
        <v>0</v>
      </c>
      <c r="Q283" s="154">
        <v>1</v>
      </c>
      <c r="R283" s="154">
        <f>Q283*H283</f>
        <v>4.8</v>
      </c>
      <c r="S283" s="154">
        <v>0</v>
      </c>
      <c r="T283" s="155">
        <f>S283*H283</f>
        <v>0</v>
      </c>
      <c r="U283" s="34"/>
      <c r="V283" s="34"/>
      <c r="W283" s="34"/>
      <c r="X283" s="34"/>
      <c r="Y283" s="34"/>
      <c r="Z283" s="34"/>
      <c r="AA283" s="34"/>
      <c r="AB283" s="34"/>
      <c r="AC283" s="34"/>
      <c r="AD283" s="34"/>
      <c r="AE283" s="34"/>
      <c r="AR283" s="156" t="s">
        <v>149</v>
      </c>
      <c r="AT283" s="156" t="s">
        <v>146</v>
      </c>
      <c r="AU283" s="156" t="s">
        <v>84</v>
      </c>
      <c r="AY283" s="17" t="s">
        <v>141</v>
      </c>
      <c r="BE283" s="157">
        <f>IF(N283="základní",J283,0)</f>
        <v>0</v>
      </c>
      <c r="BF283" s="157">
        <f>IF(N283="snížená",J283,0)</f>
        <v>0</v>
      </c>
      <c r="BG283" s="157">
        <f>IF(N283="zákl. přenesená",J283,0)</f>
        <v>0</v>
      </c>
      <c r="BH283" s="157">
        <f>IF(N283="sníž. přenesená",J283,0)</f>
        <v>0</v>
      </c>
      <c r="BI283" s="157">
        <f>IF(N283="nulová",J283,0)</f>
        <v>0</v>
      </c>
      <c r="BJ283" s="17" t="s">
        <v>82</v>
      </c>
      <c r="BK283" s="157">
        <f>ROUND(I283*H283,2)</f>
        <v>0</v>
      </c>
      <c r="BL283" s="17" t="s">
        <v>140</v>
      </c>
      <c r="BM283" s="156" t="s">
        <v>736</v>
      </c>
    </row>
    <row r="284" spans="1:65" s="11" customFormat="1" ht="11.25">
      <c r="B284" s="169"/>
      <c r="C284" s="170"/>
      <c r="D284" s="160" t="s">
        <v>142</v>
      </c>
      <c r="E284" s="171" t="s">
        <v>28</v>
      </c>
      <c r="F284" s="172" t="s">
        <v>737</v>
      </c>
      <c r="G284" s="170"/>
      <c r="H284" s="173">
        <v>4.8</v>
      </c>
      <c r="I284" s="174"/>
      <c r="J284" s="170"/>
      <c r="K284" s="170"/>
      <c r="L284" s="175"/>
      <c r="M284" s="176"/>
      <c r="N284" s="177"/>
      <c r="O284" s="177"/>
      <c r="P284" s="177"/>
      <c r="Q284" s="177"/>
      <c r="R284" s="177"/>
      <c r="S284" s="177"/>
      <c r="T284" s="178"/>
      <c r="AT284" s="179" t="s">
        <v>142</v>
      </c>
      <c r="AU284" s="179" t="s">
        <v>84</v>
      </c>
      <c r="AV284" s="11" t="s">
        <v>84</v>
      </c>
      <c r="AW284" s="11" t="s">
        <v>35</v>
      </c>
      <c r="AX284" s="11" t="s">
        <v>74</v>
      </c>
      <c r="AY284" s="179" t="s">
        <v>141</v>
      </c>
    </row>
    <row r="285" spans="1:65" s="12" customFormat="1" ht="11.25">
      <c r="B285" s="180"/>
      <c r="C285" s="181"/>
      <c r="D285" s="160" t="s">
        <v>142</v>
      </c>
      <c r="E285" s="182" t="s">
        <v>28</v>
      </c>
      <c r="F285" s="183" t="s">
        <v>145</v>
      </c>
      <c r="G285" s="181"/>
      <c r="H285" s="184">
        <v>4.8</v>
      </c>
      <c r="I285" s="185"/>
      <c r="J285" s="181"/>
      <c r="K285" s="181"/>
      <c r="L285" s="186"/>
      <c r="M285" s="187"/>
      <c r="N285" s="188"/>
      <c r="O285" s="188"/>
      <c r="P285" s="188"/>
      <c r="Q285" s="188"/>
      <c r="R285" s="188"/>
      <c r="S285" s="188"/>
      <c r="T285" s="189"/>
      <c r="AT285" s="190" t="s">
        <v>142</v>
      </c>
      <c r="AU285" s="190" t="s">
        <v>84</v>
      </c>
      <c r="AV285" s="12" t="s">
        <v>140</v>
      </c>
      <c r="AW285" s="12" t="s">
        <v>35</v>
      </c>
      <c r="AX285" s="12" t="s">
        <v>82</v>
      </c>
      <c r="AY285" s="190" t="s">
        <v>141</v>
      </c>
    </row>
    <row r="286" spans="1:65" s="2" customFormat="1" ht="37.9" customHeight="1">
      <c r="A286" s="34"/>
      <c r="B286" s="35"/>
      <c r="C286" s="145" t="s">
        <v>738</v>
      </c>
      <c r="D286" s="145" t="s">
        <v>135</v>
      </c>
      <c r="E286" s="146" t="s">
        <v>739</v>
      </c>
      <c r="F286" s="147" t="s">
        <v>740</v>
      </c>
      <c r="G286" s="148" t="s">
        <v>208</v>
      </c>
      <c r="H286" s="149">
        <v>70.92</v>
      </c>
      <c r="I286" s="150"/>
      <c r="J286" s="151">
        <f>ROUND(I286*H286,2)</f>
        <v>0</v>
      </c>
      <c r="K286" s="147" t="s">
        <v>518</v>
      </c>
      <c r="L286" s="39"/>
      <c r="M286" s="152" t="s">
        <v>28</v>
      </c>
      <c r="N286" s="153" t="s">
        <v>45</v>
      </c>
      <c r="O286" s="64"/>
      <c r="P286" s="154">
        <f>O286*H286</f>
        <v>0</v>
      </c>
      <c r="Q286" s="154">
        <v>7.8163999999999997E-2</v>
      </c>
      <c r="R286" s="154">
        <f>Q286*H286</f>
        <v>5.5433908799999996</v>
      </c>
      <c r="S286" s="154">
        <v>0</v>
      </c>
      <c r="T286" s="155">
        <f>S286*H286</f>
        <v>0</v>
      </c>
      <c r="U286" s="34"/>
      <c r="V286" s="34"/>
      <c r="W286" s="34"/>
      <c r="X286" s="34"/>
      <c r="Y286" s="34"/>
      <c r="Z286" s="34"/>
      <c r="AA286" s="34"/>
      <c r="AB286" s="34"/>
      <c r="AC286" s="34"/>
      <c r="AD286" s="34"/>
      <c r="AE286" s="34"/>
      <c r="AR286" s="156" t="s">
        <v>140</v>
      </c>
      <c r="AT286" s="156" t="s">
        <v>135</v>
      </c>
      <c r="AU286" s="156" t="s">
        <v>84</v>
      </c>
      <c r="AY286" s="17" t="s">
        <v>141</v>
      </c>
      <c r="BE286" s="157">
        <f>IF(N286="základní",J286,0)</f>
        <v>0</v>
      </c>
      <c r="BF286" s="157">
        <f>IF(N286="snížená",J286,0)</f>
        <v>0</v>
      </c>
      <c r="BG286" s="157">
        <f>IF(N286="zákl. přenesená",J286,0)</f>
        <v>0</v>
      </c>
      <c r="BH286" s="157">
        <f>IF(N286="sníž. přenesená",J286,0)</f>
        <v>0</v>
      </c>
      <c r="BI286" s="157">
        <f>IF(N286="nulová",J286,0)</f>
        <v>0</v>
      </c>
      <c r="BJ286" s="17" t="s">
        <v>82</v>
      </c>
      <c r="BK286" s="157">
        <f>ROUND(I286*H286,2)</f>
        <v>0</v>
      </c>
      <c r="BL286" s="17" t="s">
        <v>140</v>
      </c>
      <c r="BM286" s="156" t="s">
        <v>741</v>
      </c>
    </row>
    <row r="287" spans="1:65" s="2" customFormat="1" ht="11.25">
      <c r="A287" s="34"/>
      <c r="B287" s="35"/>
      <c r="C287" s="36"/>
      <c r="D287" s="239" t="s">
        <v>519</v>
      </c>
      <c r="E287" s="36"/>
      <c r="F287" s="240" t="s">
        <v>742</v>
      </c>
      <c r="G287" s="36"/>
      <c r="H287" s="36"/>
      <c r="I287" s="233"/>
      <c r="J287" s="36"/>
      <c r="K287" s="36"/>
      <c r="L287" s="39"/>
      <c r="M287" s="234"/>
      <c r="N287" s="235"/>
      <c r="O287" s="64"/>
      <c r="P287" s="64"/>
      <c r="Q287" s="64"/>
      <c r="R287" s="64"/>
      <c r="S287" s="64"/>
      <c r="T287" s="65"/>
      <c r="U287" s="34"/>
      <c r="V287" s="34"/>
      <c r="W287" s="34"/>
      <c r="X287" s="34"/>
      <c r="Y287" s="34"/>
      <c r="Z287" s="34"/>
      <c r="AA287" s="34"/>
      <c r="AB287" s="34"/>
      <c r="AC287" s="34"/>
      <c r="AD287" s="34"/>
      <c r="AE287" s="34"/>
      <c r="AT287" s="17" t="s">
        <v>519</v>
      </c>
      <c r="AU287" s="17" t="s">
        <v>84</v>
      </c>
    </row>
    <row r="288" spans="1:65" s="11" customFormat="1" ht="11.25">
      <c r="B288" s="169"/>
      <c r="C288" s="170"/>
      <c r="D288" s="160" t="s">
        <v>142</v>
      </c>
      <c r="E288" s="171" t="s">
        <v>28</v>
      </c>
      <c r="F288" s="172" t="s">
        <v>743</v>
      </c>
      <c r="G288" s="170"/>
      <c r="H288" s="173">
        <v>70.92</v>
      </c>
      <c r="I288" s="174"/>
      <c r="J288" s="170"/>
      <c r="K288" s="170"/>
      <c r="L288" s="175"/>
      <c r="M288" s="176"/>
      <c r="N288" s="177"/>
      <c r="O288" s="177"/>
      <c r="P288" s="177"/>
      <c r="Q288" s="177"/>
      <c r="R288" s="177"/>
      <c r="S288" s="177"/>
      <c r="T288" s="178"/>
      <c r="AT288" s="179" t="s">
        <v>142</v>
      </c>
      <c r="AU288" s="179" t="s">
        <v>84</v>
      </c>
      <c r="AV288" s="11" t="s">
        <v>84</v>
      </c>
      <c r="AW288" s="11" t="s">
        <v>35</v>
      </c>
      <c r="AX288" s="11" t="s">
        <v>74</v>
      </c>
      <c r="AY288" s="179" t="s">
        <v>141</v>
      </c>
    </row>
    <row r="289" spans="1:65" s="12" customFormat="1" ht="11.25">
      <c r="B289" s="180"/>
      <c r="C289" s="181"/>
      <c r="D289" s="160" t="s">
        <v>142</v>
      </c>
      <c r="E289" s="182" t="s">
        <v>28</v>
      </c>
      <c r="F289" s="183" t="s">
        <v>145</v>
      </c>
      <c r="G289" s="181"/>
      <c r="H289" s="184">
        <v>70.92</v>
      </c>
      <c r="I289" s="185"/>
      <c r="J289" s="181"/>
      <c r="K289" s="181"/>
      <c r="L289" s="186"/>
      <c r="M289" s="187"/>
      <c r="N289" s="188"/>
      <c r="O289" s="188"/>
      <c r="P289" s="188"/>
      <c r="Q289" s="188"/>
      <c r="R289" s="188"/>
      <c r="S289" s="188"/>
      <c r="T289" s="189"/>
      <c r="AT289" s="190" t="s">
        <v>142</v>
      </c>
      <c r="AU289" s="190" t="s">
        <v>84</v>
      </c>
      <c r="AV289" s="12" t="s">
        <v>140</v>
      </c>
      <c r="AW289" s="12" t="s">
        <v>35</v>
      </c>
      <c r="AX289" s="12" t="s">
        <v>82</v>
      </c>
      <c r="AY289" s="190" t="s">
        <v>141</v>
      </c>
    </row>
    <row r="290" spans="1:65" s="2" customFormat="1" ht="24.2" customHeight="1">
      <c r="A290" s="34"/>
      <c r="B290" s="35"/>
      <c r="C290" s="145" t="s">
        <v>276</v>
      </c>
      <c r="D290" s="145" t="s">
        <v>135</v>
      </c>
      <c r="E290" s="146" t="s">
        <v>744</v>
      </c>
      <c r="F290" s="147" t="s">
        <v>745</v>
      </c>
      <c r="G290" s="148" t="s">
        <v>208</v>
      </c>
      <c r="H290" s="149">
        <v>12</v>
      </c>
      <c r="I290" s="150"/>
      <c r="J290" s="151">
        <f>ROUND(I290*H290,2)</f>
        <v>0</v>
      </c>
      <c r="K290" s="147" t="s">
        <v>518</v>
      </c>
      <c r="L290" s="39"/>
      <c r="M290" s="152" t="s">
        <v>28</v>
      </c>
      <c r="N290" s="153" t="s">
        <v>45</v>
      </c>
      <c r="O290" s="64"/>
      <c r="P290" s="154">
        <f>O290*H290</f>
        <v>0</v>
      </c>
      <c r="Q290" s="154">
        <v>2.0140000000000002E-2</v>
      </c>
      <c r="R290" s="154">
        <f>Q290*H290</f>
        <v>0.24168000000000001</v>
      </c>
      <c r="S290" s="154">
        <v>0</v>
      </c>
      <c r="T290" s="155">
        <f>S290*H290</f>
        <v>0</v>
      </c>
      <c r="U290" s="34"/>
      <c r="V290" s="34"/>
      <c r="W290" s="34"/>
      <c r="X290" s="34"/>
      <c r="Y290" s="34"/>
      <c r="Z290" s="34"/>
      <c r="AA290" s="34"/>
      <c r="AB290" s="34"/>
      <c r="AC290" s="34"/>
      <c r="AD290" s="34"/>
      <c r="AE290" s="34"/>
      <c r="AR290" s="156" t="s">
        <v>140</v>
      </c>
      <c r="AT290" s="156" t="s">
        <v>135</v>
      </c>
      <c r="AU290" s="156" t="s">
        <v>84</v>
      </c>
      <c r="AY290" s="17" t="s">
        <v>141</v>
      </c>
      <c r="BE290" s="157">
        <f>IF(N290="základní",J290,0)</f>
        <v>0</v>
      </c>
      <c r="BF290" s="157">
        <f>IF(N290="snížená",J290,0)</f>
        <v>0</v>
      </c>
      <c r="BG290" s="157">
        <f>IF(N290="zákl. přenesená",J290,0)</f>
        <v>0</v>
      </c>
      <c r="BH290" s="157">
        <f>IF(N290="sníž. přenesená",J290,0)</f>
        <v>0</v>
      </c>
      <c r="BI290" s="157">
        <f>IF(N290="nulová",J290,0)</f>
        <v>0</v>
      </c>
      <c r="BJ290" s="17" t="s">
        <v>82</v>
      </c>
      <c r="BK290" s="157">
        <f>ROUND(I290*H290,2)</f>
        <v>0</v>
      </c>
      <c r="BL290" s="17" t="s">
        <v>140</v>
      </c>
      <c r="BM290" s="156" t="s">
        <v>746</v>
      </c>
    </row>
    <row r="291" spans="1:65" s="2" customFormat="1" ht="11.25">
      <c r="A291" s="34"/>
      <c r="B291" s="35"/>
      <c r="C291" s="36"/>
      <c r="D291" s="239" t="s">
        <v>519</v>
      </c>
      <c r="E291" s="36"/>
      <c r="F291" s="240" t="s">
        <v>747</v>
      </c>
      <c r="G291" s="36"/>
      <c r="H291" s="36"/>
      <c r="I291" s="233"/>
      <c r="J291" s="36"/>
      <c r="K291" s="36"/>
      <c r="L291" s="39"/>
      <c r="M291" s="234"/>
      <c r="N291" s="235"/>
      <c r="O291" s="64"/>
      <c r="P291" s="64"/>
      <c r="Q291" s="64"/>
      <c r="R291" s="64"/>
      <c r="S291" s="64"/>
      <c r="T291" s="65"/>
      <c r="U291" s="34"/>
      <c r="V291" s="34"/>
      <c r="W291" s="34"/>
      <c r="X291" s="34"/>
      <c r="Y291" s="34"/>
      <c r="Z291" s="34"/>
      <c r="AA291" s="34"/>
      <c r="AB291" s="34"/>
      <c r="AC291" s="34"/>
      <c r="AD291" s="34"/>
      <c r="AE291" s="34"/>
      <c r="AT291" s="17" t="s">
        <v>519</v>
      </c>
      <c r="AU291" s="17" t="s">
        <v>84</v>
      </c>
    </row>
    <row r="292" spans="1:65" s="11" customFormat="1" ht="11.25">
      <c r="B292" s="169"/>
      <c r="C292" s="170"/>
      <c r="D292" s="160" t="s">
        <v>142</v>
      </c>
      <c r="E292" s="171" t="s">
        <v>28</v>
      </c>
      <c r="F292" s="172" t="s">
        <v>722</v>
      </c>
      <c r="G292" s="170"/>
      <c r="H292" s="173">
        <v>12</v>
      </c>
      <c r="I292" s="174"/>
      <c r="J292" s="170"/>
      <c r="K292" s="170"/>
      <c r="L292" s="175"/>
      <c r="M292" s="176"/>
      <c r="N292" s="177"/>
      <c r="O292" s="177"/>
      <c r="P292" s="177"/>
      <c r="Q292" s="177"/>
      <c r="R292" s="177"/>
      <c r="S292" s="177"/>
      <c r="T292" s="178"/>
      <c r="AT292" s="179" t="s">
        <v>142</v>
      </c>
      <c r="AU292" s="179" t="s">
        <v>84</v>
      </c>
      <c r="AV292" s="11" t="s">
        <v>84</v>
      </c>
      <c r="AW292" s="11" t="s">
        <v>35</v>
      </c>
      <c r="AX292" s="11" t="s">
        <v>74</v>
      </c>
      <c r="AY292" s="179" t="s">
        <v>141</v>
      </c>
    </row>
    <row r="293" spans="1:65" s="12" customFormat="1" ht="11.25">
      <c r="B293" s="180"/>
      <c r="C293" s="181"/>
      <c r="D293" s="160" t="s">
        <v>142</v>
      </c>
      <c r="E293" s="182" t="s">
        <v>28</v>
      </c>
      <c r="F293" s="183" t="s">
        <v>145</v>
      </c>
      <c r="G293" s="181"/>
      <c r="H293" s="184">
        <v>12</v>
      </c>
      <c r="I293" s="185"/>
      <c r="J293" s="181"/>
      <c r="K293" s="181"/>
      <c r="L293" s="186"/>
      <c r="M293" s="187"/>
      <c r="N293" s="188"/>
      <c r="O293" s="188"/>
      <c r="P293" s="188"/>
      <c r="Q293" s="188"/>
      <c r="R293" s="188"/>
      <c r="S293" s="188"/>
      <c r="T293" s="189"/>
      <c r="AT293" s="190" t="s">
        <v>142</v>
      </c>
      <c r="AU293" s="190" t="s">
        <v>84</v>
      </c>
      <c r="AV293" s="12" t="s">
        <v>140</v>
      </c>
      <c r="AW293" s="12" t="s">
        <v>35</v>
      </c>
      <c r="AX293" s="12" t="s">
        <v>82</v>
      </c>
      <c r="AY293" s="190" t="s">
        <v>141</v>
      </c>
    </row>
    <row r="294" spans="1:65" s="15" customFormat="1" ht="22.9" customHeight="1">
      <c r="B294" s="216"/>
      <c r="C294" s="217"/>
      <c r="D294" s="218" t="s">
        <v>73</v>
      </c>
      <c r="E294" s="230" t="s">
        <v>748</v>
      </c>
      <c r="F294" s="230" t="s">
        <v>749</v>
      </c>
      <c r="G294" s="217"/>
      <c r="H294" s="217"/>
      <c r="I294" s="220"/>
      <c r="J294" s="231">
        <f>BK294</f>
        <v>0</v>
      </c>
      <c r="K294" s="217"/>
      <c r="L294" s="222"/>
      <c r="M294" s="223"/>
      <c r="N294" s="224"/>
      <c r="O294" s="224"/>
      <c r="P294" s="225">
        <f>SUM(P295:P324)</f>
        <v>0</v>
      </c>
      <c r="Q294" s="224"/>
      <c r="R294" s="225">
        <f>SUM(R295:R324)</f>
        <v>0</v>
      </c>
      <c r="S294" s="224"/>
      <c r="T294" s="226">
        <f>SUM(T295:T324)</f>
        <v>0</v>
      </c>
      <c r="AR294" s="227" t="s">
        <v>82</v>
      </c>
      <c r="AT294" s="228" t="s">
        <v>73</v>
      </c>
      <c r="AU294" s="228" t="s">
        <v>82</v>
      </c>
      <c r="AY294" s="227" t="s">
        <v>141</v>
      </c>
      <c r="BK294" s="229">
        <f>SUM(BK295:BK324)</f>
        <v>0</v>
      </c>
    </row>
    <row r="295" spans="1:65" s="2" customFormat="1" ht="55.5" customHeight="1">
      <c r="A295" s="34"/>
      <c r="B295" s="35"/>
      <c r="C295" s="145" t="s">
        <v>750</v>
      </c>
      <c r="D295" s="145" t="s">
        <v>135</v>
      </c>
      <c r="E295" s="146" t="s">
        <v>751</v>
      </c>
      <c r="F295" s="147" t="s">
        <v>752</v>
      </c>
      <c r="G295" s="148" t="s">
        <v>181</v>
      </c>
      <c r="H295" s="149">
        <v>19.2</v>
      </c>
      <c r="I295" s="150"/>
      <c r="J295" s="151">
        <f>ROUND(I295*H295,2)</f>
        <v>0</v>
      </c>
      <c r="K295" s="147" t="s">
        <v>518</v>
      </c>
      <c r="L295" s="39"/>
      <c r="M295" s="152" t="s">
        <v>28</v>
      </c>
      <c r="N295" s="153" t="s">
        <v>45</v>
      </c>
      <c r="O295" s="64"/>
      <c r="P295" s="154">
        <f>O295*H295</f>
        <v>0</v>
      </c>
      <c r="Q295" s="154">
        <v>0</v>
      </c>
      <c r="R295" s="154">
        <f>Q295*H295</f>
        <v>0</v>
      </c>
      <c r="S295" s="154">
        <v>0</v>
      </c>
      <c r="T295" s="155">
        <f>S295*H295</f>
        <v>0</v>
      </c>
      <c r="U295" s="34"/>
      <c r="V295" s="34"/>
      <c r="W295" s="34"/>
      <c r="X295" s="34"/>
      <c r="Y295" s="34"/>
      <c r="Z295" s="34"/>
      <c r="AA295" s="34"/>
      <c r="AB295" s="34"/>
      <c r="AC295" s="34"/>
      <c r="AD295" s="34"/>
      <c r="AE295" s="34"/>
      <c r="AR295" s="156" t="s">
        <v>140</v>
      </c>
      <c r="AT295" s="156" t="s">
        <v>135</v>
      </c>
      <c r="AU295" s="156" t="s">
        <v>84</v>
      </c>
      <c r="AY295" s="17" t="s">
        <v>141</v>
      </c>
      <c r="BE295" s="157">
        <f>IF(N295="základní",J295,0)</f>
        <v>0</v>
      </c>
      <c r="BF295" s="157">
        <f>IF(N295="snížená",J295,0)</f>
        <v>0</v>
      </c>
      <c r="BG295" s="157">
        <f>IF(N295="zákl. přenesená",J295,0)</f>
        <v>0</v>
      </c>
      <c r="BH295" s="157">
        <f>IF(N295="sníž. přenesená",J295,0)</f>
        <v>0</v>
      </c>
      <c r="BI295" s="157">
        <f>IF(N295="nulová",J295,0)</f>
        <v>0</v>
      </c>
      <c r="BJ295" s="17" t="s">
        <v>82</v>
      </c>
      <c r="BK295" s="157">
        <f>ROUND(I295*H295,2)</f>
        <v>0</v>
      </c>
      <c r="BL295" s="17" t="s">
        <v>140</v>
      </c>
      <c r="BM295" s="156" t="s">
        <v>753</v>
      </c>
    </row>
    <row r="296" spans="1:65" s="2" customFormat="1" ht="11.25">
      <c r="A296" s="34"/>
      <c r="B296" s="35"/>
      <c r="C296" s="36"/>
      <c r="D296" s="239" t="s">
        <v>519</v>
      </c>
      <c r="E296" s="36"/>
      <c r="F296" s="240" t="s">
        <v>754</v>
      </c>
      <c r="G296" s="36"/>
      <c r="H296" s="36"/>
      <c r="I296" s="233"/>
      <c r="J296" s="36"/>
      <c r="K296" s="36"/>
      <c r="L296" s="39"/>
      <c r="M296" s="234"/>
      <c r="N296" s="235"/>
      <c r="O296" s="64"/>
      <c r="P296" s="64"/>
      <c r="Q296" s="64"/>
      <c r="R296" s="64"/>
      <c r="S296" s="64"/>
      <c r="T296" s="65"/>
      <c r="U296" s="34"/>
      <c r="V296" s="34"/>
      <c r="W296" s="34"/>
      <c r="X296" s="34"/>
      <c r="Y296" s="34"/>
      <c r="Z296" s="34"/>
      <c r="AA296" s="34"/>
      <c r="AB296" s="34"/>
      <c r="AC296" s="34"/>
      <c r="AD296" s="34"/>
      <c r="AE296" s="34"/>
      <c r="AT296" s="17" t="s">
        <v>519</v>
      </c>
      <c r="AU296" s="17" t="s">
        <v>84</v>
      </c>
    </row>
    <row r="297" spans="1:65" s="11" customFormat="1" ht="11.25">
      <c r="B297" s="169"/>
      <c r="C297" s="170"/>
      <c r="D297" s="160" t="s">
        <v>142</v>
      </c>
      <c r="E297" s="171" t="s">
        <v>28</v>
      </c>
      <c r="F297" s="172" t="s">
        <v>755</v>
      </c>
      <c r="G297" s="170"/>
      <c r="H297" s="173">
        <v>19.2</v>
      </c>
      <c r="I297" s="174"/>
      <c r="J297" s="170"/>
      <c r="K297" s="170"/>
      <c r="L297" s="175"/>
      <c r="M297" s="176"/>
      <c r="N297" s="177"/>
      <c r="O297" s="177"/>
      <c r="P297" s="177"/>
      <c r="Q297" s="177"/>
      <c r="R297" s="177"/>
      <c r="S297" s="177"/>
      <c r="T297" s="178"/>
      <c r="AT297" s="179" t="s">
        <v>142</v>
      </c>
      <c r="AU297" s="179" t="s">
        <v>84</v>
      </c>
      <c r="AV297" s="11" t="s">
        <v>84</v>
      </c>
      <c r="AW297" s="11" t="s">
        <v>35</v>
      </c>
      <c r="AX297" s="11" t="s">
        <v>74</v>
      </c>
      <c r="AY297" s="179" t="s">
        <v>141</v>
      </c>
    </row>
    <row r="298" spans="1:65" s="12" customFormat="1" ht="11.25">
      <c r="B298" s="180"/>
      <c r="C298" s="181"/>
      <c r="D298" s="160" t="s">
        <v>142</v>
      </c>
      <c r="E298" s="182" t="s">
        <v>28</v>
      </c>
      <c r="F298" s="183" t="s">
        <v>145</v>
      </c>
      <c r="G298" s="181"/>
      <c r="H298" s="184">
        <v>19.2</v>
      </c>
      <c r="I298" s="185"/>
      <c r="J298" s="181"/>
      <c r="K298" s="181"/>
      <c r="L298" s="186"/>
      <c r="M298" s="187"/>
      <c r="N298" s="188"/>
      <c r="O298" s="188"/>
      <c r="P298" s="188"/>
      <c r="Q298" s="188"/>
      <c r="R298" s="188"/>
      <c r="S298" s="188"/>
      <c r="T298" s="189"/>
      <c r="AT298" s="190" t="s">
        <v>142</v>
      </c>
      <c r="AU298" s="190" t="s">
        <v>84</v>
      </c>
      <c r="AV298" s="12" t="s">
        <v>140</v>
      </c>
      <c r="AW298" s="12" t="s">
        <v>35</v>
      </c>
      <c r="AX298" s="12" t="s">
        <v>82</v>
      </c>
      <c r="AY298" s="190" t="s">
        <v>141</v>
      </c>
    </row>
    <row r="299" spans="1:65" s="2" customFormat="1" ht="55.5" customHeight="1">
      <c r="A299" s="34"/>
      <c r="B299" s="35"/>
      <c r="C299" s="145" t="s">
        <v>279</v>
      </c>
      <c r="D299" s="145" t="s">
        <v>135</v>
      </c>
      <c r="E299" s="146" t="s">
        <v>756</v>
      </c>
      <c r="F299" s="147" t="s">
        <v>757</v>
      </c>
      <c r="G299" s="148" t="s">
        <v>181</v>
      </c>
      <c r="H299" s="149">
        <v>263.233</v>
      </c>
      <c r="I299" s="150"/>
      <c r="J299" s="151">
        <f>ROUND(I299*H299,2)</f>
        <v>0</v>
      </c>
      <c r="K299" s="147" t="s">
        <v>518</v>
      </c>
      <c r="L299" s="39"/>
      <c r="M299" s="152" t="s">
        <v>28</v>
      </c>
      <c r="N299" s="153" t="s">
        <v>45</v>
      </c>
      <c r="O299" s="64"/>
      <c r="P299" s="154">
        <f>O299*H299</f>
        <v>0</v>
      </c>
      <c r="Q299" s="154">
        <v>0</v>
      </c>
      <c r="R299" s="154">
        <f>Q299*H299</f>
        <v>0</v>
      </c>
      <c r="S299" s="154">
        <v>0</v>
      </c>
      <c r="T299" s="155">
        <f>S299*H299</f>
        <v>0</v>
      </c>
      <c r="U299" s="34"/>
      <c r="V299" s="34"/>
      <c r="W299" s="34"/>
      <c r="X299" s="34"/>
      <c r="Y299" s="34"/>
      <c r="Z299" s="34"/>
      <c r="AA299" s="34"/>
      <c r="AB299" s="34"/>
      <c r="AC299" s="34"/>
      <c r="AD299" s="34"/>
      <c r="AE299" s="34"/>
      <c r="AR299" s="156" t="s">
        <v>140</v>
      </c>
      <c r="AT299" s="156" t="s">
        <v>135</v>
      </c>
      <c r="AU299" s="156" t="s">
        <v>84</v>
      </c>
      <c r="AY299" s="17" t="s">
        <v>141</v>
      </c>
      <c r="BE299" s="157">
        <f>IF(N299="základní",J299,0)</f>
        <v>0</v>
      </c>
      <c r="BF299" s="157">
        <f>IF(N299="snížená",J299,0)</f>
        <v>0</v>
      </c>
      <c r="BG299" s="157">
        <f>IF(N299="zákl. přenesená",J299,0)</f>
        <v>0</v>
      </c>
      <c r="BH299" s="157">
        <f>IF(N299="sníž. přenesená",J299,0)</f>
        <v>0</v>
      </c>
      <c r="BI299" s="157">
        <f>IF(N299="nulová",J299,0)</f>
        <v>0</v>
      </c>
      <c r="BJ299" s="17" t="s">
        <v>82</v>
      </c>
      <c r="BK299" s="157">
        <f>ROUND(I299*H299,2)</f>
        <v>0</v>
      </c>
      <c r="BL299" s="17" t="s">
        <v>140</v>
      </c>
      <c r="BM299" s="156" t="s">
        <v>758</v>
      </c>
    </row>
    <row r="300" spans="1:65" s="2" customFormat="1" ht="11.25">
      <c r="A300" s="34"/>
      <c r="B300" s="35"/>
      <c r="C300" s="36"/>
      <c r="D300" s="239" t="s">
        <v>519</v>
      </c>
      <c r="E300" s="36"/>
      <c r="F300" s="240" t="s">
        <v>759</v>
      </c>
      <c r="G300" s="36"/>
      <c r="H300" s="36"/>
      <c r="I300" s="233"/>
      <c r="J300" s="36"/>
      <c r="K300" s="36"/>
      <c r="L300" s="39"/>
      <c r="M300" s="234"/>
      <c r="N300" s="235"/>
      <c r="O300" s="64"/>
      <c r="P300" s="64"/>
      <c r="Q300" s="64"/>
      <c r="R300" s="64"/>
      <c r="S300" s="64"/>
      <c r="T300" s="65"/>
      <c r="U300" s="34"/>
      <c r="V300" s="34"/>
      <c r="W300" s="34"/>
      <c r="X300" s="34"/>
      <c r="Y300" s="34"/>
      <c r="Z300" s="34"/>
      <c r="AA300" s="34"/>
      <c r="AB300" s="34"/>
      <c r="AC300" s="34"/>
      <c r="AD300" s="34"/>
      <c r="AE300" s="34"/>
      <c r="AT300" s="17" t="s">
        <v>519</v>
      </c>
      <c r="AU300" s="17" t="s">
        <v>84</v>
      </c>
    </row>
    <row r="301" spans="1:65" s="2" customFormat="1" ht="24.2" customHeight="1">
      <c r="A301" s="34"/>
      <c r="B301" s="35"/>
      <c r="C301" s="145" t="s">
        <v>760</v>
      </c>
      <c r="D301" s="145" t="s">
        <v>135</v>
      </c>
      <c r="E301" s="146" t="s">
        <v>761</v>
      </c>
      <c r="F301" s="147" t="s">
        <v>762</v>
      </c>
      <c r="G301" s="148" t="s">
        <v>181</v>
      </c>
      <c r="H301" s="149">
        <v>10</v>
      </c>
      <c r="I301" s="150"/>
      <c r="J301" s="151">
        <f>ROUND(I301*H301,2)</f>
        <v>0</v>
      </c>
      <c r="K301" s="147" t="s">
        <v>518</v>
      </c>
      <c r="L301" s="39"/>
      <c r="M301" s="152" t="s">
        <v>28</v>
      </c>
      <c r="N301" s="153" t="s">
        <v>45</v>
      </c>
      <c r="O301" s="64"/>
      <c r="P301" s="154">
        <f>O301*H301</f>
        <v>0</v>
      </c>
      <c r="Q301" s="154">
        <v>0</v>
      </c>
      <c r="R301" s="154">
        <f>Q301*H301</f>
        <v>0</v>
      </c>
      <c r="S301" s="154">
        <v>0</v>
      </c>
      <c r="T301" s="155">
        <f>S301*H301</f>
        <v>0</v>
      </c>
      <c r="U301" s="34"/>
      <c r="V301" s="34"/>
      <c r="W301" s="34"/>
      <c r="X301" s="34"/>
      <c r="Y301" s="34"/>
      <c r="Z301" s="34"/>
      <c r="AA301" s="34"/>
      <c r="AB301" s="34"/>
      <c r="AC301" s="34"/>
      <c r="AD301" s="34"/>
      <c r="AE301" s="34"/>
      <c r="AR301" s="156" t="s">
        <v>140</v>
      </c>
      <c r="AT301" s="156" t="s">
        <v>135</v>
      </c>
      <c r="AU301" s="156" t="s">
        <v>84</v>
      </c>
      <c r="AY301" s="17" t="s">
        <v>141</v>
      </c>
      <c r="BE301" s="157">
        <f>IF(N301="základní",J301,0)</f>
        <v>0</v>
      </c>
      <c r="BF301" s="157">
        <f>IF(N301="snížená",J301,0)</f>
        <v>0</v>
      </c>
      <c r="BG301" s="157">
        <f>IF(N301="zákl. přenesená",J301,0)</f>
        <v>0</v>
      </c>
      <c r="BH301" s="157">
        <f>IF(N301="sníž. přenesená",J301,0)</f>
        <v>0</v>
      </c>
      <c r="BI301" s="157">
        <f>IF(N301="nulová",J301,0)</f>
        <v>0</v>
      </c>
      <c r="BJ301" s="17" t="s">
        <v>82</v>
      </c>
      <c r="BK301" s="157">
        <f>ROUND(I301*H301,2)</f>
        <v>0</v>
      </c>
      <c r="BL301" s="17" t="s">
        <v>140</v>
      </c>
      <c r="BM301" s="156" t="s">
        <v>763</v>
      </c>
    </row>
    <row r="302" spans="1:65" s="2" customFormat="1" ht="11.25">
      <c r="A302" s="34"/>
      <c r="B302" s="35"/>
      <c r="C302" s="36"/>
      <c r="D302" s="239" t="s">
        <v>519</v>
      </c>
      <c r="E302" s="36"/>
      <c r="F302" s="240" t="s">
        <v>764</v>
      </c>
      <c r="G302" s="36"/>
      <c r="H302" s="36"/>
      <c r="I302" s="233"/>
      <c r="J302" s="36"/>
      <c r="K302" s="36"/>
      <c r="L302" s="39"/>
      <c r="M302" s="234"/>
      <c r="N302" s="235"/>
      <c r="O302" s="64"/>
      <c r="P302" s="64"/>
      <c r="Q302" s="64"/>
      <c r="R302" s="64"/>
      <c r="S302" s="64"/>
      <c r="T302" s="65"/>
      <c r="U302" s="34"/>
      <c r="V302" s="34"/>
      <c r="W302" s="34"/>
      <c r="X302" s="34"/>
      <c r="Y302" s="34"/>
      <c r="Z302" s="34"/>
      <c r="AA302" s="34"/>
      <c r="AB302" s="34"/>
      <c r="AC302" s="34"/>
      <c r="AD302" s="34"/>
      <c r="AE302" s="34"/>
      <c r="AT302" s="17" t="s">
        <v>519</v>
      </c>
      <c r="AU302" s="17" t="s">
        <v>84</v>
      </c>
    </row>
    <row r="303" spans="1:65" s="11" customFormat="1" ht="11.25">
      <c r="B303" s="169"/>
      <c r="C303" s="170"/>
      <c r="D303" s="160" t="s">
        <v>142</v>
      </c>
      <c r="E303" s="171" t="s">
        <v>28</v>
      </c>
      <c r="F303" s="172" t="s">
        <v>164</v>
      </c>
      <c r="G303" s="170"/>
      <c r="H303" s="173">
        <v>10</v>
      </c>
      <c r="I303" s="174"/>
      <c r="J303" s="170"/>
      <c r="K303" s="170"/>
      <c r="L303" s="175"/>
      <c r="M303" s="176"/>
      <c r="N303" s="177"/>
      <c r="O303" s="177"/>
      <c r="P303" s="177"/>
      <c r="Q303" s="177"/>
      <c r="R303" s="177"/>
      <c r="S303" s="177"/>
      <c r="T303" s="178"/>
      <c r="AT303" s="179" t="s">
        <v>142</v>
      </c>
      <c r="AU303" s="179" t="s">
        <v>84</v>
      </c>
      <c r="AV303" s="11" t="s">
        <v>84</v>
      </c>
      <c r="AW303" s="11" t="s">
        <v>35</v>
      </c>
      <c r="AX303" s="11" t="s">
        <v>74</v>
      </c>
      <c r="AY303" s="179" t="s">
        <v>141</v>
      </c>
    </row>
    <row r="304" spans="1:65" s="12" customFormat="1" ht="11.25">
      <c r="B304" s="180"/>
      <c r="C304" s="181"/>
      <c r="D304" s="160" t="s">
        <v>142</v>
      </c>
      <c r="E304" s="182" t="s">
        <v>28</v>
      </c>
      <c r="F304" s="183" t="s">
        <v>145</v>
      </c>
      <c r="G304" s="181"/>
      <c r="H304" s="184">
        <v>10</v>
      </c>
      <c r="I304" s="185"/>
      <c r="J304" s="181"/>
      <c r="K304" s="181"/>
      <c r="L304" s="186"/>
      <c r="M304" s="187"/>
      <c r="N304" s="188"/>
      <c r="O304" s="188"/>
      <c r="P304" s="188"/>
      <c r="Q304" s="188"/>
      <c r="R304" s="188"/>
      <c r="S304" s="188"/>
      <c r="T304" s="189"/>
      <c r="AT304" s="190" t="s">
        <v>142</v>
      </c>
      <c r="AU304" s="190" t="s">
        <v>84</v>
      </c>
      <c r="AV304" s="12" t="s">
        <v>140</v>
      </c>
      <c r="AW304" s="12" t="s">
        <v>35</v>
      </c>
      <c r="AX304" s="12" t="s">
        <v>82</v>
      </c>
      <c r="AY304" s="190" t="s">
        <v>141</v>
      </c>
    </row>
    <row r="305" spans="1:65" s="2" customFormat="1" ht="33" customHeight="1">
      <c r="A305" s="34"/>
      <c r="B305" s="35"/>
      <c r="C305" s="145" t="s">
        <v>292</v>
      </c>
      <c r="D305" s="145" t="s">
        <v>135</v>
      </c>
      <c r="E305" s="146" t="s">
        <v>765</v>
      </c>
      <c r="F305" s="147" t="s">
        <v>766</v>
      </c>
      <c r="G305" s="148" t="s">
        <v>181</v>
      </c>
      <c r="H305" s="149">
        <v>263.233</v>
      </c>
      <c r="I305" s="150"/>
      <c r="J305" s="151">
        <f>ROUND(I305*H305,2)</f>
        <v>0</v>
      </c>
      <c r="K305" s="147" t="s">
        <v>518</v>
      </c>
      <c r="L305" s="39"/>
      <c r="M305" s="152" t="s">
        <v>28</v>
      </c>
      <c r="N305" s="153" t="s">
        <v>45</v>
      </c>
      <c r="O305" s="64"/>
      <c r="P305" s="154">
        <f>O305*H305</f>
        <v>0</v>
      </c>
      <c r="Q305" s="154">
        <v>0</v>
      </c>
      <c r="R305" s="154">
        <f>Q305*H305</f>
        <v>0</v>
      </c>
      <c r="S305" s="154">
        <v>0</v>
      </c>
      <c r="T305" s="155">
        <f>S305*H305</f>
        <v>0</v>
      </c>
      <c r="U305" s="34"/>
      <c r="V305" s="34"/>
      <c r="W305" s="34"/>
      <c r="X305" s="34"/>
      <c r="Y305" s="34"/>
      <c r="Z305" s="34"/>
      <c r="AA305" s="34"/>
      <c r="AB305" s="34"/>
      <c r="AC305" s="34"/>
      <c r="AD305" s="34"/>
      <c r="AE305" s="34"/>
      <c r="AR305" s="156" t="s">
        <v>140</v>
      </c>
      <c r="AT305" s="156" t="s">
        <v>135</v>
      </c>
      <c r="AU305" s="156" t="s">
        <v>84</v>
      </c>
      <c r="AY305" s="17" t="s">
        <v>141</v>
      </c>
      <c r="BE305" s="157">
        <f>IF(N305="základní",J305,0)</f>
        <v>0</v>
      </c>
      <c r="BF305" s="157">
        <f>IF(N305="snížená",J305,0)</f>
        <v>0</v>
      </c>
      <c r="BG305" s="157">
        <f>IF(N305="zákl. přenesená",J305,0)</f>
        <v>0</v>
      </c>
      <c r="BH305" s="157">
        <f>IF(N305="sníž. přenesená",J305,0)</f>
        <v>0</v>
      </c>
      <c r="BI305" s="157">
        <f>IF(N305="nulová",J305,0)</f>
        <v>0</v>
      </c>
      <c r="BJ305" s="17" t="s">
        <v>82</v>
      </c>
      <c r="BK305" s="157">
        <f>ROUND(I305*H305,2)</f>
        <v>0</v>
      </c>
      <c r="BL305" s="17" t="s">
        <v>140</v>
      </c>
      <c r="BM305" s="156" t="s">
        <v>767</v>
      </c>
    </row>
    <row r="306" spans="1:65" s="2" customFormat="1" ht="11.25">
      <c r="A306" s="34"/>
      <c r="B306" s="35"/>
      <c r="C306" s="36"/>
      <c r="D306" s="239" t="s">
        <v>519</v>
      </c>
      <c r="E306" s="36"/>
      <c r="F306" s="240" t="s">
        <v>768</v>
      </c>
      <c r="G306" s="36"/>
      <c r="H306" s="36"/>
      <c r="I306" s="233"/>
      <c r="J306" s="36"/>
      <c r="K306" s="36"/>
      <c r="L306" s="39"/>
      <c r="M306" s="234"/>
      <c r="N306" s="235"/>
      <c r="O306" s="64"/>
      <c r="P306" s="64"/>
      <c r="Q306" s="64"/>
      <c r="R306" s="64"/>
      <c r="S306" s="64"/>
      <c r="T306" s="65"/>
      <c r="U306" s="34"/>
      <c r="V306" s="34"/>
      <c r="W306" s="34"/>
      <c r="X306" s="34"/>
      <c r="Y306" s="34"/>
      <c r="Z306" s="34"/>
      <c r="AA306" s="34"/>
      <c r="AB306" s="34"/>
      <c r="AC306" s="34"/>
      <c r="AD306" s="34"/>
      <c r="AE306" s="34"/>
      <c r="AT306" s="17" t="s">
        <v>519</v>
      </c>
      <c r="AU306" s="17" t="s">
        <v>84</v>
      </c>
    </row>
    <row r="307" spans="1:65" s="2" customFormat="1" ht="24.2" customHeight="1">
      <c r="A307" s="34"/>
      <c r="B307" s="35"/>
      <c r="C307" s="145" t="s">
        <v>769</v>
      </c>
      <c r="D307" s="145" t="s">
        <v>135</v>
      </c>
      <c r="E307" s="146" t="s">
        <v>770</v>
      </c>
      <c r="F307" s="147" t="s">
        <v>771</v>
      </c>
      <c r="G307" s="148" t="s">
        <v>138</v>
      </c>
      <c r="H307" s="149">
        <v>32</v>
      </c>
      <c r="I307" s="150"/>
      <c r="J307" s="151">
        <f>ROUND(I307*H307,2)</f>
        <v>0</v>
      </c>
      <c r="K307" s="147" t="s">
        <v>518</v>
      </c>
      <c r="L307" s="39"/>
      <c r="M307" s="152" t="s">
        <v>28</v>
      </c>
      <c r="N307" s="153" t="s">
        <v>45</v>
      </c>
      <c r="O307" s="64"/>
      <c r="P307" s="154">
        <f>O307*H307</f>
        <v>0</v>
      </c>
      <c r="Q307" s="154">
        <v>0</v>
      </c>
      <c r="R307" s="154">
        <f>Q307*H307</f>
        <v>0</v>
      </c>
      <c r="S307" s="154">
        <v>0</v>
      </c>
      <c r="T307" s="155">
        <f>S307*H307</f>
        <v>0</v>
      </c>
      <c r="U307" s="34"/>
      <c r="V307" s="34"/>
      <c r="W307" s="34"/>
      <c r="X307" s="34"/>
      <c r="Y307" s="34"/>
      <c r="Z307" s="34"/>
      <c r="AA307" s="34"/>
      <c r="AB307" s="34"/>
      <c r="AC307" s="34"/>
      <c r="AD307" s="34"/>
      <c r="AE307" s="34"/>
      <c r="AR307" s="156" t="s">
        <v>140</v>
      </c>
      <c r="AT307" s="156" t="s">
        <v>135</v>
      </c>
      <c r="AU307" s="156" t="s">
        <v>84</v>
      </c>
      <c r="AY307" s="17" t="s">
        <v>141</v>
      </c>
      <c r="BE307" s="157">
        <f>IF(N307="základní",J307,0)</f>
        <v>0</v>
      </c>
      <c r="BF307" s="157">
        <f>IF(N307="snížená",J307,0)</f>
        <v>0</v>
      </c>
      <c r="BG307" s="157">
        <f>IF(N307="zákl. přenesená",J307,0)</f>
        <v>0</v>
      </c>
      <c r="BH307" s="157">
        <f>IF(N307="sníž. přenesená",J307,0)</f>
        <v>0</v>
      </c>
      <c r="BI307" s="157">
        <f>IF(N307="nulová",J307,0)</f>
        <v>0</v>
      </c>
      <c r="BJ307" s="17" t="s">
        <v>82</v>
      </c>
      <c r="BK307" s="157">
        <f>ROUND(I307*H307,2)</f>
        <v>0</v>
      </c>
      <c r="BL307" s="17" t="s">
        <v>140</v>
      </c>
      <c r="BM307" s="156" t="s">
        <v>772</v>
      </c>
    </row>
    <row r="308" spans="1:65" s="2" customFormat="1" ht="11.25">
      <c r="A308" s="34"/>
      <c r="B308" s="35"/>
      <c r="C308" s="36"/>
      <c r="D308" s="239" t="s">
        <v>519</v>
      </c>
      <c r="E308" s="36"/>
      <c r="F308" s="240" t="s">
        <v>773</v>
      </c>
      <c r="G308" s="36"/>
      <c r="H308" s="36"/>
      <c r="I308" s="233"/>
      <c r="J308" s="36"/>
      <c r="K308" s="36"/>
      <c r="L308" s="39"/>
      <c r="M308" s="234"/>
      <c r="N308" s="235"/>
      <c r="O308" s="64"/>
      <c r="P308" s="64"/>
      <c r="Q308" s="64"/>
      <c r="R308" s="64"/>
      <c r="S308" s="64"/>
      <c r="T308" s="65"/>
      <c r="U308" s="34"/>
      <c r="V308" s="34"/>
      <c r="W308" s="34"/>
      <c r="X308" s="34"/>
      <c r="Y308" s="34"/>
      <c r="Z308" s="34"/>
      <c r="AA308" s="34"/>
      <c r="AB308" s="34"/>
      <c r="AC308" s="34"/>
      <c r="AD308" s="34"/>
      <c r="AE308" s="34"/>
      <c r="AT308" s="17" t="s">
        <v>519</v>
      </c>
      <c r="AU308" s="17" t="s">
        <v>84</v>
      </c>
    </row>
    <row r="309" spans="1:65" s="11" customFormat="1" ht="11.25">
      <c r="B309" s="169"/>
      <c r="C309" s="170"/>
      <c r="D309" s="160" t="s">
        <v>142</v>
      </c>
      <c r="E309" s="171" t="s">
        <v>28</v>
      </c>
      <c r="F309" s="172" t="s">
        <v>774</v>
      </c>
      <c r="G309" s="170"/>
      <c r="H309" s="173">
        <v>32</v>
      </c>
      <c r="I309" s="174"/>
      <c r="J309" s="170"/>
      <c r="K309" s="170"/>
      <c r="L309" s="175"/>
      <c r="M309" s="176"/>
      <c r="N309" s="177"/>
      <c r="O309" s="177"/>
      <c r="P309" s="177"/>
      <c r="Q309" s="177"/>
      <c r="R309" s="177"/>
      <c r="S309" s="177"/>
      <c r="T309" s="178"/>
      <c r="AT309" s="179" t="s">
        <v>142</v>
      </c>
      <c r="AU309" s="179" t="s">
        <v>84</v>
      </c>
      <c r="AV309" s="11" t="s">
        <v>84</v>
      </c>
      <c r="AW309" s="11" t="s">
        <v>35</v>
      </c>
      <c r="AX309" s="11" t="s">
        <v>74</v>
      </c>
      <c r="AY309" s="179" t="s">
        <v>141</v>
      </c>
    </row>
    <row r="310" spans="1:65" s="12" customFormat="1" ht="11.25">
      <c r="B310" s="180"/>
      <c r="C310" s="181"/>
      <c r="D310" s="160" t="s">
        <v>142</v>
      </c>
      <c r="E310" s="182" t="s">
        <v>28</v>
      </c>
      <c r="F310" s="183" t="s">
        <v>145</v>
      </c>
      <c r="G310" s="181"/>
      <c r="H310" s="184">
        <v>32</v>
      </c>
      <c r="I310" s="185"/>
      <c r="J310" s="181"/>
      <c r="K310" s="181"/>
      <c r="L310" s="186"/>
      <c r="M310" s="187"/>
      <c r="N310" s="188"/>
      <c r="O310" s="188"/>
      <c r="P310" s="188"/>
      <c r="Q310" s="188"/>
      <c r="R310" s="188"/>
      <c r="S310" s="188"/>
      <c r="T310" s="189"/>
      <c r="AT310" s="190" t="s">
        <v>142</v>
      </c>
      <c r="AU310" s="190" t="s">
        <v>84</v>
      </c>
      <c r="AV310" s="12" t="s">
        <v>140</v>
      </c>
      <c r="AW310" s="12" t="s">
        <v>35</v>
      </c>
      <c r="AX310" s="12" t="s">
        <v>82</v>
      </c>
      <c r="AY310" s="190" t="s">
        <v>141</v>
      </c>
    </row>
    <row r="311" spans="1:65" s="2" customFormat="1" ht="33" customHeight="1">
      <c r="A311" s="34"/>
      <c r="B311" s="35"/>
      <c r="C311" s="145" t="s">
        <v>320</v>
      </c>
      <c r="D311" s="145" t="s">
        <v>135</v>
      </c>
      <c r="E311" s="146" t="s">
        <v>775</v>
      </c>
      <c r="F311" s="147" t="s">
        <v>776</v>
      </c>
      <c r="G311" s="148" t="s">
        <v>181</v>
      </c>
      <c r="H311" s="149">
        <v>19.2</v>
      </c>
      <c r="I311" s="150"/>
      <c r="J311" s="151">
        <f>ROUND(I311*H311,2)</f>
        <v>0</v>
      </c>
      <c r="K311" s="147" t="s">
        <v>518</v>
      </c>
      <c r="L311" s="39"/>
      <c r="M311" s="152" t="s">
        <v>28</v>
      </c>
      <c r="N311" s="153" t="s">
        <v>45</v>
      </c>
      <c r="O311" s="64"/>
      <c r="P311" s="154">
        <f>O311*H311</f>
        <v>0</v>
      </c>
      <c r="Q311" s="154">
        <v>0</v>
      </c>
      <c r="R311" s="154">
        <f>Q311*H311</f>
        <v>0</v>
      </c>
      <c r="S311" s="154">
        <v>0</v>
      </c>
      <c r="T311" s="155">
        <f>S311*H311</f>
        <v>0</v>
      </c>
      <c r="U311" s="34"/>
      <c r="V311" s="34"/>
      <c r="W311" s="34"/>
      <c r="X311" s="34"/>
      <c r="Y311" s="34"/>
      <c r="Z311" s="34"/>
      <c r="AA311" s="34"/>
      <c r="AB311" s="34"/>
      <c r="AC311" s="34"/>
      <c r="AD311" s="34"/>
      <c r="AE311" s="34"/>
      <c r="AR311" s="156" t="s">
        <v>140</v>
      </c>
      <c r="AT311" s="156" t="s">
        <v>135</v>
      </c>
      <c r="AU311" s="156" t="s">
        <v>84</v>
      </c>
      <c r="AY311" s="17" t="s">
        <v>141</v>
      </c>
      <c r="BE311" s="157">
        <f>IF(N311="základní",J311,0)</f>
        <v>0</v>
      </c>
      <c r="BF311" s="157">
        <f>IF(N311="snížená",J311,0)</f>
        <v>0</v>
      </c>
      <c r="BG311" s="157">
        <f>IF(N311="zákl. přenesená",J311,0)</f>
        <v>0</v>
      </c>
      <c r="BH311" s="157">
        <f>IF(N311="sníž. přenesená",J311,0)</f>
        <v>0</v>
      </c>
      <c r="BI311" s="157">
        <f>IF(N311="nulová",J311,0)</f>
        <v>0</v>
      </c>
      <c r="BJ311" s="17" t="s">
        <v>82</v>
      </c>
      <c r="BK311" s="157">
        <f>ROUND(I311*H311,2)</f>
        <v>0</v>
      </c>
      <c r="BL311" s="17" t="s">
        <v>140</v>
      </c>
      <c r="BM311" s="156" t="s">
        <v>777</v>
      </c>
    </row>
    <row r="312" spans="1:65" s="2" customFormat="1" ht="11.25">
      <c r="A312" s="34"/>
      <c r="B312" s="35"/>
      <c r="C312" s="36"/>
      <c r="D312" s="239" t="s">
        <v>519</v>
      </c>
      <c r="E312" s="36"/>
      <c r="F312" s="240" t="s">
        <v>778</v>
      </c>
      <c r="G312" s="36"/>
      <c r="H312" s="36"/>
      <c r="I312" s="233"/>
      <c r="J312" s="36"/>
      <c r="K312" s="36"/>
      <c r="L312" s="39"/>
      <c r="M312" s="234"/>
      <c r="N312" s="235"/>
      <c r="O312" s="64"/>
      <c r="P312" s="64"/>
      <c r="Q312" s="64"/>
      <c r="R312" s="64"/>
      <c r="S312" s="64"/>
      <c r="T312" s="65"/>
      <c r="U312" s="34"/>
      <c r="V312" s="34"/>
      <c r="W312" s="34"/>
      <c r="X312" s="34"/>
      <c r="Y312" s="34"/>
      <c r="Z312" s="34"/>
      <c r="AA312" s="34"/>
      <c r="AB312" s="34"/>
      <c r="AC312" s="34"/>
      <c r="AD312" s="34"/>
      <c r="AE312" s="34"/>
      <c r="AT312" s="17" t="s">
        <v>519</v>
      </c>
      <c r="AU312" s="17" t="s">
        <v>84</v>
      </c>
    </row>
    <row r="313" spans="1:65" s="2" customFormat="1" ht="37.9" customHeight="1">
      <c r="A313" s="34"/>
      <c r="B313" s="35"/>
      <c r="C313" s="145" t="s">
        <v>779</v>
      </c>
      <c r="D313" s="145" t="s">
        <v>135</v>
      </c>
      <c r="E313" s="146" t="s">
        <v>780</v>
      </c>
      <c r="F313" s="147" t="s">
        <v>781</v>
      </c>
      <c r="G313" s="148" t="s">
        <v>181</v>
      </c>
      <c r="H313" s="149">
        <v>19.2</v>
      </c>
      <c r="I313" s="150"/>
      <c r="J313" s="151">
        <f>ROUND(I313*H313,2)</f>
        <v>0</v>
      </c>
      <c r="K313" s="147" t="s">
        <v>518</v>
      </c>
      <c r="L313" s="39"/>
      <c r="M313" s="152" t="s">
        <v>28</v>
      </c>
      <c r="N313" s="153" t="s">
        <v>45</v>
      </c>
      <c r="O313" s="64"/>
      <c r="P313" s="154">
        <f>O313*H313</f>
        <v>0</v>
      </c>
      <c r="Q313" s="154">
        <v>0</v>
      </c>
      <c r="R313" s="154">
        <f>Q313*H313</f>
        <v>0</v>
      </c>
      <c r="S313" s="154">
        <v>0</v>
      </c>
      <c r="T313" s="155">
        <f>S313*H313</f>
        <v>0</v>
      </c>
      <c r="U313" s="34"/>
      <c r="V313" s="34"/>
      <c r="W313" s="34"/>
      <c r="X313" s="34"/>
      <c r="Y313" s="34"/>
      <c r="Z313" s="34"/>
      <c r="AA313" s="34"/>
      <c r="AB313" s="34"/>
      <c r="AC313" s="34"/>
      <c r="AD313" s="34"/>
      <c r="AE313" s="34"/>
      <c r="AR313" s="156" t="s">
        <v>140</v>
      </c>
      <c r="AT313" s="156" t="s">
        <v>135</v>
      </c>
      <c r="AU313" s="156" t="s">
        <v>84</v>
      </c>
      <c r="AY313" s="17" t="s">
        <v>141</v>
      </c>
      <c r="BE313" s="157">
        <f>IF(N313="základní",J313,0)</f>
        <v>0</v>
      </c>
      <c r="BF313" s="157">
        <f>IF(N313="snížená",J313,0)</f>
        <v>0</v>
      </c>
      <c r="BG313" s="157">
        <f>IF(N313="zákl. přenesená",J313,0)</f>
        <v>0</v>
      </c>
      <c r="BH313" s="157">
        <f>IF(N313="sníž. přenesená",J313,0)</f>
        <v>0</v>
      </c>
      <c r="BI313" s="157">
        <f>IF(N313="nulová",J313,0)</f>
        <v>0</v>
      </c>
      <c r="BJ313" s="17" t="s">
        <v>82</v>
      </c>
      <c r="BK313" s="157">
        <f>ROUND(I313*H313,2)</f>
        <v>0</v>
      </c>
      <c r="BL313" s="17" t="s">
        <v>140</v>
      </c>
      <c r="BM313" s="156" t="s">
        <v>782</v>
      </c>
    </row>
    <row r="314" spans="1:65" s="2" customFormat="1" ht="11.25">
      <c r="A314" s="34"/>
      <c r="B314" s="35"/>
      <c r="C314" s="36"/>
      <c r="D314" s="239" t="s">
        <v>519</v>
      </c>
      <c r="E314" s="36"/>
      <c r="F314" s="240" t="s">
        <v>783</v>
      </c>
      <c r="G314" s="36"/>
      <c r="H314" s="36"/>
      <c r="I314" s="233"/>
      <c r="J314" s="36"/>
      <c r="K314" s="36"/>
      <c r="L314" s="39"/>
      <c r="M314" s="234"/>
      <c r="N314" s="235"/>
      <c r="O314" s="64"/>
      <c r="P314" s="64"/>
      <c r="Q314" s="64"/>
      <c r="R314" s="64"/>
      <c r="S314" s="64"/>
      <c r="T314" s="65"/>
      <c r="U314" s="34"/>
      <c r="V314" s="34"/>
      <c r="W314" s="34"/>
      <c r="X314" s="34"/>
      <c r="Y314" s="34"/>
      <c r="Z314" s="34"/>
      <c r="AA314" s="34"/>
      <c r="AB314" s="34"/>
      <c r="AC314" s="34"/>
      <c r="AD314" s="34"/>
      <c r="AE314" s="34"/>
      <c r="AT314" s="17" t="s">
        <v>519</v>
      </c>
      <c r="AU314" s="17" t="s">
        <v>84</v>
      </c>
    </row>
    <row r="315" spans="1:65" s="11" customFormat="1" ht="11.25">
      <c r="B315" s="169"/>
      <c r="C315" s="170"/>
      <c r="D315" s="160" t="s">
        <v>142</v>
      </c>
      <c r="E315" s="171" t="s">
        <v>28</v>
      </c>
      <c r="F315" s="172" t="s">
        <v>784</v>
      </c>
      <c r="G315" s="170"/>
      <c r="H315" s="173">
        <v>19.2</v>
      </c>
      <c r="I315" s="174"/>
      <c r="J315" s="170"/>
      <c r="K315" s="170"/>
      <c r="L315" s="175"/>
      <c r="M315" s="176"/>
      <c r="N315" s="177"/>
      <c r="O315" s="177"/>
      <c r="P315" s="177"/>
      <c r="Q315" s="177"/>
      <c r="R315" s="177"/>
      <c r="S315" s="177"/>
      <c r="T315" s="178"/>
      <c r="AT315" s="179" t="s">
        <v>142</v>
      </c>
      <c r="AU315" s="179" t="s">
        <v>84</v>
      </c>
      <c r="AV315" s="11" t="s">
        <v>84</v>
      </c>
      <c r="AW315" s="11" t="s">
        <v>35</v>
      </c>
      <c r="AX315" s="11" t="s">
        <v>74</v>
      </c>
      <c r="AY315" s="179" t="s">
        <v>141</v>
      </c>
    </row>
    <row r="316" spans="1:65" s="12" customFormat="1" ht="11.25">
      <c r="B316" s="180"/>
      <c r="C316" s="181"/>
      <c r="D316" s="160" t="s">
        <v>142</v>
      </c>
      <c r="E316" s="182" t="s">
        <v>28</v>
      </c>
      <c r="F316" s="183" t="s">
        <v>145</v>
      </c>
      <c r="G316" s="181"/>
      <c r="H316" s="184">
        <v>19.2</v>
      </c>
      <c r="I316" s="185"/>
      <c r="J316" s="181"/>
      <c r="K316" s="181"/>
      <c r="L316" s="186"/>
      <c r="M316" s="187"/>
      <c r="N316" s="188"/>
      <c r="O316" s="188"/>
      <c r="P316" s="188"/>
      <c r="Q316" s="188"/>
      <c r="R316" s="188"/>
      <c r="S316" s="188"/>
      <c r="T316" s="189"/>
      <c r="AT316" s="190" t="s">
        <v>142</v>
      </c>
      <c r="AU316" s="190" t="s">
        <v>84</v>
      </c>
      <c r="AV316" s="12" t="s">
        <v>140</v>
      </c>
      <c r="AW316" s="12" t="s">
        <v>35</v>
      </c>
      <c r="AX316" s="12" t="s">
        <v>82</v>
      </c>
      <c r="AY316" s="190" t="s">
        <v>141</v>
      </c>
    </row>
    <row r="317" spans="1:65" s="2" customFormat="1" ht="37.9" customHeight="1">
      <c r="A317" s="34"/>
      <c r="B317" s="35"/>
      <c r="C317" s="145" t="s">
        <v>326</v>
      </c>
      <c r="D317" s="145" t="s">
        <v>135</v>
      </c>
      <c r="E317" s="146" t="s">
        <v>785</v>
      </c>
      <c r="F317" s="147" t="s">
        <v>786</v>
      </c>
      <c r="G317" s="148" t="s">
        <v>181</v>
      </c>
      <c r="H317" s="149">
        <v>144.9</v>
      </c>
      <c r="I317" s="150"/>
      <c r="J317" s="151">
        <f>ROUND(I317*H317,2)</f>
        <v>0</v>
      </c>
      <c r="K317" s="147" t="s">
        <v>518</v>
      </c>
      <c r="L317" s="39"/>
      <c r="M317" s="152" t="s">
        <v>28</v>
      </c>
      <c r="N317" s="153" t="s">
        <v>45</v>
      </c>
      <c r="O317" s="64"/>
      <c r="P317" s="154">
        <f>O317*H317</f>
        <v>0</v>
      </c>
      <c r="Q317" s="154">
        <v>0</v>
      </c>
      <c r="R317" s="154">
        <f>Q317*H317</f>
        <v>0</v>
      </c>
      <c r="S317" s="154">
        <v>0</v>
      </c>
      <c r="T317" s="155">
        <f>S317*H317</f>
        <v>0</v>
      </c>
      <c r="U317" s="34"/>
      <c r="V317" s="34"/>
      <c r="W317" s="34"/>
      <c r="X317" s="34"/>
      <c r="Y317" s="34"/>
      <c r="Z317" s="34"/>
      <c r="AA317" s="34"/>
      <c r="AB317" s="34"/>
      <c r="AC317" s="34"/>
      <c r="AD317" s="34"/>
      <c r="AE317" s="34"/>
      <c r="AR317" s="156" t="s">
        <v>140</v>
      </c>
      <c r="AT317" s="156" t="s">
        <v>135</v>
      </c>
      <c r="AU317" s="156" t="s">
        <v>84</v>
      </c>
      <c r="AY317" s="17" t="s">
        <v>141</v>
      </c>
      <c r="BE317" s="157">
        <f>IF(N317="základní",J317,0)</f>
        <v>0</v>
      </c>
      <c r="BF317" s="157">
        <f>IF(N317="snížená",J317,0)</f>
        <v>0</v>
      </c>
      <c r="BG317" s="157">
        <f>IF(N317="zákl. přenesená",J317,0)</f>
        <v>0</v>
      </c>
      <c r="BH317" s="157">
        <f>IF(N317="sníž. přenesená",J317,0)</f>
        <v>0</v>
      </c>
      <c r="BI317" s="157">
        <f>IF(N317="nulová",J317,0)</f>
        <v>0</v>
      </c>
      <c r="BJ317" s="17" t="s">
        <v>82</v>
      </c>
      <c r="BK317" s="157">
        <f>ROUND(I317*H317,2)</f>
        <v>0</v>
      </c>
      <c r="BL317" s="17" t="s">
        <v>140</v>
      </c>
      <c r="BM317" s="156" t="s">
        <v>787</v>
      </c>
    </row>
    <row r="318" spans="1:65" s="2" customFormat="1" ht="11.25">
      <c r="A318" s="34"/>
      <c r="B318" s="35"/>
      <c r="C318" s="36"/>
      <c r="D318" s="239" t="s">
        <v>519</v>
      </c>
      <c r="E318" s="36"/>
      <c r="F318" s="240" t="s">
        <v>788</v>
      </c>
      <c r="G318" s="36"/>
      <c r="H318" s="36"/>
      <c r="I318" s="233"/>
      <c r="J318" s="36"/>
      <c r="K318" s="36"/>
      <c r="L318" s="39"/>
      <c r="M318" s="234"/>
      <c r="N318" s="235"/>
      <c r="O318" s="64"/>
      <c r="P318" s="64"/>
      <c r="Q318" s="64"/>
      <c r="R318" s="64"/>
      <c r="S318" s="64"/>
      <c r="T318" s="65"/>
      <c r="U318" s="34"/>
      <c r="V318" s="34"/>
      <c r="W318" s="34"/>
      <c r="X318" s="34"/>
      <c r="Y318" s="34"/>
      <c r="Z318" s="34"/>
      <c r="AA318" s="34"/>
      <c r="AB318" s="34"/>
      <c r="AC318" s="34"/>
      <c r="AD318" s="34"/>
      <c r="AE318" s="34"/>
      <c r="AT318" s="17" t="s">
        <v>519</v>
      </c>
      <c r="AU318" s="17" t="s">
        <v>84</v>
      </c>
    </row>
    <row r="319" spans="1:65" s="11" customFormat="1" ht="11.25">
      <c r="B319" s="169"/>
      <c r="C319" s="170"/>
      <c r="D319" s="160" t="s">
        <v>142</v>
      </c>
      <c r="E319" s="171" t="s">
        <v>28</v>
      </c>
      <c r="F319" s="172" t="s">
        <v>789</v>
      </c>
      <c r="G319" s="170"/>
      <c r="H319" s="173">
        <v>144.9</v>
      </c>
      <c r="I319" s="174"/>
      <c r="J319" s="170"/>
      <c r="K319" s="170"/>
      <c r="L319" s="175"/>
      <c r="M319" s="176"/>
      <c r="N319" s="177"/>
      <c r="O319" s="177"/>
      <c r="P319" s="177"/>
      <c r="Q319" s="177"/>
      <c r="R319" s="177"/>
      <c r="S319" s="177"/>
      <c r="T319" s="178"/>
      <c r="AT319" s="179" t="s">
        <v>142</v>
      </c>
      <c r="AU319" s="179" t="s">
        <v>84</v>
      </c>
      <c r="AV319" s="11" t="s">
        <v>84</v>
      </c>
      <c r="AW319" s="11" t="s">
        <v>35</v>
      </c>
      <c r="AX319" s="11" t="s">
        <v>74</v>
      </c>
      <c r="AY319" s="179" t="s">
        <v>141</v>
      </c>
    </row>
    <row r="320" spans="1:65" s="12" customFormat="1" ht="11.25">
      <c r="B320" s="180"/>
      <c r="C320" s="181"/>
      <c r="D320" s="160" t="s">
        <v>142</v>
      </c>
      <c r="E320" s="182" t="s">
        <v>28</v>
      </c>
      <c r="F320" s="183" t="s">
        <v>145</v>
      </c>
      <c r="G320" s="181"/>
      <c r="H320" s="184">
        <v>144.9</v>
      </c>
      <c r="I320" s="185"/>
      <c r="J320" s="181"/>
      <c r="K320" s="181"/>
      <c r="L320" s="186"/>
      <c r="M320" s="187"/>
      <c r="N320" s="188"/>
      <c r="O320" s="188"/>
      <c r="P320" s="188"/>
      <c r="Q320" s="188"/>
      <c r="R320" s="188"/>
      <c r="S320" s="188"/>
      <c r="T320" s="189"/>
      <c r="AT320" s="190" t="s">
        <v>142</v>
      </c>
      <c r="AU320" s="190" t="s">
        <v>84</v>
      </c>
      <c r="AV320" s="12" t="s">
        <v>140</v>
      </c>
      <c r="AW320" s="12" t="s">
        <v>35</v>
      </c>
      <c r="AX320" s="12" t="s">
        <v>82</v>
      </c>
      <c r="AY320" s="190" t="s">
        <v>141</v>
      </c>
    </row>
    <row r="321" spans="1:65" s="2" customFormat="1" ht="44.25" customHeight="1">
      <c r="A321" s="34"/>
      <c r="B321" s="35"/>
      <c r="C321" s="145" t="s">
        <v>790</v>
      </c>
      <c r="D321" s="145" t="s">
        <v>135</v>
      </c>
      <c r="E321" s="146" t="s">
        <v>791</v>
      </c>
      <c r="F321" s="147" t="s">
        <v>792</v>
      </c>
      <c r="G321" s="148" t="s">
        <v>181</v>
      </c>
      <c r="H321" s="149">
        <v>264</v>
      </c>
      <c r="I321" s="150"/>
      <c r="J321" s="151">
        <f>ROUND(I321*H321,2)</f>
        <v>0</v>
      </c>
      <c r="K321" s="147" t="s">
        <v>518</v>
      </c>
      <c r="L321" s="39"/>
      <c r="M321" s="152" t="s">
        <v>28</v>
      </c>
      <c r="N321" s="153" t="s">
        <v>45</v>
      </c>
      <c r="O321" s="64"/>
      <c r="P321" s="154">
        <f>O321*H321</f>
        <v>0</v>
      </c>
      <c r="Q321" s="154">
        <v>0</v>
      </c>
      <c r="R321" s="154">
        <f>Q321*H321</f>
        <v>0</v>
      </c>
      <c r="S321" s="154">
        <v>0</v>
      </c>
      <c r="T321" s="155">
        <f>S321*H321</f>
        <v>0</v>
      </c>
      <c r="U321" s="34"/>
      <c r="V321" s="34"/>
      <c r="W321" s="34"/>
      <c r="X321" s="34"/>
      <c r="Y321" s="34"/>
      <c r="Z321" s="34"/>
      <c r="AA321" s="34"/>
      <c r="AB321" s="34"/>
      <c r="AC321" s="34"/>
      <c r="AD321" s="34"/>
      <c r="AE321" s="34"/>
      <c r="AR321" s="156" t="s">
        <v>140</v>
      </c>
      <c r="AT321" s="156" t="s">
        <v>135</v>
      </c>
      <c r="AU321" s="156" t="s">
        <v>84</v>
      </c>
      <c r="AY321" s="17" t="s">
        <v>141</v>
      </c>
      <c r="BE321" s="157">
        <f>IF(N321="základní",J321,0)</f>
        <v>0</v>
      </c>
      <c r="BF321" s="157">
        <f>IF(N321="snížená",J321,0)</f>
        <v>0</v>
      </c>
      <c r="BG321" s="157">
        <f>IF(N321="zákl. přenesená",J321,0)</f>
        <v>0</v>
      </c>
      <c r="BH321" s="157">
        <f>IF(N321="sníž. přenesená",J321,0)</f>
        <v>0</v>
      </c>
      <c r="BI321" s="157">
        <f>IF(N321="nulová",J321,0)</f>
        <v>0</v>
      </c>
      <c r="BJ321" s="17" t="s">
        <v>82</v>
      </c>
      <c r="BK321" s="157">
        <f>ROUND(I321*H321,2)</f>
        <v>0</v>
      </c>
      <c r="BL321" s="17" t="s">
        <v>140</v>
      </c>
      <c r="BM321" s="156" t="s">
        <v>793</v>
      </c>
    </row>
    <row r="322" spans="1:65" s="2" customFormat="1" ht="11.25">
      <c r="A322" s="34"/>
      <c r="B322" s="35"/>
      <c r="C322" s="36"/>
      <c r="D322" s="239" t="s">
        <v>519</v>
      </c>
      <c r="E322" s="36"/>
      <c r="F322" s="240" t="s">
        <v>794</v>
      </c>
      <c r="G322" s="36"/>
      <c r="H322" s="36"/>
      <c r="I322" s="233"/>
      <c r="J322" s="36"/>
      <c r="K322" s="36"/>
      <c r="L322" s="39"/>
      <c r="M322" s="234"/>
      <c r="N322" s="235"/>
      <c r="O322" s="64"/>
      <c r="P322" s="64"/>
      <c r="Q322" s="64"/>
      <c r="R322" s="64"/>
      <c r="S322" s="64"/>
      <c r="T322" s="65"/>
      <c r="U322" s="34"/>
      <c r="V322" s="34"/>
      <c r="W322" s="34"/>
      <c r="X322" s="34"/>
      <c r="Y322" s="34"/>
      <c r="Z322" s="34"/>
      <c r="AA322" s="34"/>
      <c r="AB322" s="34"/>
      <c r="AC322" s="34"/>
      <c r="AD322" s="34"/>
      <c r="AE322" s="34"/>
      <c r="AT322" s="17" t="s">
        <v>519</v>
      </c>
      <c r="AU322" s="17" t="s">
        <v>84</v>
      </c>
    </row>
    <row r="323" spans="1:65" s="11" customFormat="1" ht="11.25">
      <c r="B323" s="169"/>
      <c r="C323" s="170"/>
      <c r="D323" s="160" t="s">
        <v>142</v>
      </c>
      <c r="E323" s="171" t="s">
        <v>28</v>
      </c>
      <c r="F323" s="172" t="s">
        <v>795</v>
      </c>
      <c r="G323" s="170"/>
      <c r="H323" s="173">
        <v>264</v>
      </c>
      <c r="I323" s="174"/>
      <c r="J323" s="170"/>
      <c r="K323" s="170"/>
      <c r="L323" s="175"/>
      <c r="M323" s="176"/>
      <c r="N323" s="177"/>
      <c r="O323" s="177"/>
      <c r="P323" s="177"/>
      <c r="Q323" s="177"/>
      <c r="R323" s="177"/>
      <c r="S323" s="177"/>
      <c r="T323" s="178"/>
      <c r="AT323" s="179" t="s">
        <v>142</v>
      </c>
      <c r="AU323" s="179" t="s">
        <v>84</v>
      </c>
      <c r="AV323" s="11" t="s">
        <v>84</v>
      </c>
      <c r="AW323" s="11" t="s">
        <v>35</v>
      </c>
      <c r="AX323" s="11" t="s">
        <v>74</v>
      </c>
      <c r="AY323" s="179" t="s">
        <v>141</v>
      </c>
    </row>
    <row r="324" spans="1:65" s="12" customFormat="1" ht="11.25">
      <c r="B324" s="180"/>
      <c r="C324" s="181"/>
      <c r="D324" s="160" t="s">
        <v>142</v>
      </c>
      <c r="E324" s="182" t="s">
        <v>28</v>
      </c>
      <c r="F324" s="183" t="s">
        <v>145</v>
      </c>
      <c r="G324" s="181"/>
      <c r="H324" s="184">
        <v>264</v>
      </c>
      <c r="I324" s="185"/>
      <c r="J324" s="181"/>
      <c r="K324" s="181"/>
      <c r="L324" s="186"/>
      <c r="M324" s="187"/>
      <c r="N324" s="188"/>
      <c r="O324" s="188"/>
      <c r="P324" s="188"/>
      <c r="Q324" s="188"/>
      <c r="R324" s="188"/>
      <c r="S324" s="188"/>
      <c r="T324" s="189"/>
      <c r="AT324" s="190" t="s">
        <v>142</v>
      </c>
      <c r="AU324" s="190" t="s">
        <v>84</v>
      </c>
      <c r="AV324" s="12" t="s">
        <v>140</v>
      </c>
      <c r="AW324" s="12" t="s">
        <v>35</v>
      </c>
      <c r="AX324" s="12" t="s">
        <v>82</v>
      </c>
      <c r="AY324" s="190" t="s">
        <v>141</v>
      </c>
    </row>
    <row r="325" spans="1:65" s="15" customFormat="1" ht="22.9" customHeight="1">
      <c r="B325" s="216"/>
      <c r="C325" s="217"/>
      <c r="D325" s="218" t="s">
        <v>73</v>
      </c>
      <c r="E325" s="230" t="s">
        <v>796</v>
      </c>
      <c r="F325" s="230" t="s">
        <v>797</v>
      </c>
      <c r="G325" s="217"/>
      <c r="H325" s="217"/>
      <c r="I325" s="220"/>
      <c r="J325" s="231">
        <f>BK325</f>
        <v>0</v>
      </c>
      <c r="K325" s="217"/>
      <c r="L325" s="222"/>
      <c r="M325" s="223"/>
      <c r="N325" s="224"/>
      <c r="O325" s="224"/>
      <c r="P325" s="225">
        <f>SUM(P326:P331)</f>
        <v>0</v>
      </c>
      <c r="Q325" s="224"/>
      <c r="R325" s="225">
        <f>SUM(R326:R331)</f>
        <v>0</v>
      </c>
      <c r="S325" s="224"/>
      <c r="T325" s="226">
        <f>SUM(T326:T331)</f>
        <v>0</v>
      </c>
      <c r="AR325" s="227" t="s">
        <v>82</v>
      </c>
      <c r="AT325" s="228" t="s">
        <v>73</v>
      </c>
      <c r="AU325" s="228" t="s">
        <v>82</v>
      </c>
      <c r="AY325" s="227" t="s">
        <v>141</v>
      </c>
      <c r="BK325" s="229">
        <f>SUM(BK326:BK331)</f>
        <v>0</v>
      </c>
    </row>
    <row r="326" spans="1:65" s="2" customFormat="1" ht="44.25" customHeight="1">
      <c r="A326" s="34"/>
      <c r="B326" s="35"/>
      <c r="C326" s="145" t="s">
        <v>341</v>
      </c>
      <c r="D326" s="145" t="s">
        <v>135</v>
      </c>
      <c r="E326" s="146" t="s">
        <v>798</v>
      </c>
      <c r="F326" s="147" t="s">
        <v>799</v>
      </c>
      <c r="G326" s="148" t="s">
        <v>181</v>
      </c>
      <c r="H326" s="149">
        <v>346.59199999999998</v>
      </c>
      <c r="I326" s="150"/>
      <c r="J326" s="151">
        <f>ROUND(I326*H326,2)</f>
        <v>0</v>
      </c>
      <c r="K326" s="147" t="s">
        <v>518</v>
      </c>
      <c r="L326" s="39"/>
      <c r="M326" s="152" t="s">
        <v>28</v>
      </c>
      <c r="N326" s="153" t="s">
        <v>45</v>
      </c>
      <c r="O326" s="64"/>
      <c r="P326" s="154">
        <f>O326*H326</f>
        <v>0</v>
      </c>
      <c r="Q326" s="154">
        <v>0</v>
      </c>
      <c r="R326" s="154">
        <f>Q326*H326</f>
        <v>0</v>
      </c>
      <c r="S326" s="154">
        <v>0</v>
      </c>
      <c r="T326" s="155">
        <f>S326*H326</f>
        <v>0</v>
      </c>
      <c r="U326" s="34"/>
      <c r="V326" s="34"/>
      <c r="W326" s="34"/>
      <c r="X326" s="34"/>
      <c r="Y326" s="34"/>
      <c r="Z326" s="34"/>
      <c r="AA326" s="34"/>
      <c r="AB326" s="34"/>
      <c r="AC326" s="34"/>
      <c r="AD326" s="34"/>
      <c r="AE326" s="34"/>
      <c r="AR326" s="156" t="s">
        <v>140</v>
      </c>
      <c r="AT326" s="156" t="s">
        <v>135</v>
      </c>
      <c r="AU326" s="156" t="s">
        <v>84</v>
      </c>
      <c r="AY326" s="17" t="s">
        <v>141</v>
      </c>
      <c r="BE326" s="157">
        <f>IF(N326="základní",J326,0)</f>
        <v>0</v>
      </c>
      <c r="BF326" s="157">
        <f>IF(N326="snížená",J326,0)</f>
        <v>0</v>
      </c>
      <c r="BG326" s="157">
        <f>IF(N326="zákl. přenesená",J326,0)</f>
        <v>0</v>
      </c>
      <c r="BH326" s="157">
        <f>IF(N326="sníž. přenesená",J326,0)</f>
        <v>0</v>
      </c>
      <c r="BI326" s="157">
        <f>IF(N326="nulová",J326,0)</f>
        <v>0</v>
      </c>
      <c r="BJ326" s="17" t="s">
        <v>82</v>
      </c>
      <c r="BK326" s="157">
        <f>ROUND(I326*H326,2)</f>
        <v>0</v>
      </c>
      <c r="BL326" s="17" t="s">
        <v>140</v>
      </c>
      <c r="BM326" s="156" t="s">
        <v>800</v>
      </c>
    </row>
    <row r="327" spans="1:65" s="2" customFormat="1" ht="11.25">
      <c r="A327" s="34"/>
      <c r="B327" s="35"/>
      <c r="C327" s="36"/>
      <c r="D327" s="239" t="s">
        <v>519</v>
      </c>
      <c r="E327" s="36"/>
      <c r="F327" s="240" t="s">
        <v>801</v>
      </c>
      <c r="G327" s="36"/>
      <c r="H327" s="36"/>
      <c r="I327" s="233"/>
      <c r="J327" s="36"/>
      <c r="K327" s="36"/>
      <c r="L327" s="39"/>
      <c r="M327" s="234"/>
      <c r="N327" s="235"/>
      <c r="O327" s="64"/>
      <c r="P327" s="64"/>
      <c r="Q327" s="64"/>
      <c r="R327" s="64"/>
      <c r="S327" s="64"/>
      <c r="T327" s="65"/>
      <c r="U327" s="34"/>
      <c r="V327" s="34"/>
      <c r="W327" s="34"/>
      <c r="X327" s="34"/>
      <c r="Y327" s="34"/>
      <c r="Z327" s="34"/>
      <c r="AA327" s="34"/>
      <c r="AB327" s="34"/>
      <c r="AC327" s="34"/>
      <c r="AD327" s="34"/>
      <c r="AE327" s="34"/>
      <c r="AT327" s="17" t="s">
        <v>519</v>
      </c>
      <c r="AU327" s="17" t="s">
        <v>84</v>
      </c>
    </row>
    <row r="328" spans="1:65" s="2" customFormat="1" ht="55.5" customHeight="1">
      <c r="A328" s="34"/>
      <c r="B328" s="35"/>
      <c r="C328" s="145" t="s">
        <v>802</v>
      </c>
      <c r="D328" s="145" t="s">
        <v>135</v>
      </c>
      <c r="E328" s="146" t="s">
        <v>803</v>
      </c>
      <c r="F328" s="147" t="s">
        <v>804</v>
      </c>
      <c r="G328" s="148" t="s">
        <v>181</v>
      </c>
      <c r="H328" s="149">
        <v>346.59199999999998</v>
      </c>
      <c r="I328" s="150"/>
      <c r="J328" s="151">
        <f>ROUND(I328*H328,2)</f>
        <v>0</v>
      </c>
      <c r="K328" s="147" t="s">
        <v>518</v>
      </c>
      <c r="L328" s="39"/>
      <c r="M328" s="152" t="s">
        <v>28</v>
      </c>
      <c r="N328" s="153" t="s">
        <v>45</v>
      </c>
      <c r="O328" s="64"/>
      <c r="P328" s="154">
        <f>O328*H328</f>
        <v>0</v>
      </c>
      <c r="Q328" s="154">
        <v>0</v>
      </c>
      <c r="R328" s="154">
        <f>Q328*H328</f>
        <v>0</v>
      </c>
      <c r="S328" s="154">
        <v>0</v>
      </c>
      <c r="T328" s="155">
        <f>S328*H328</f>
        <v>0</v>
      </c>
      <c r="U328" s="34"/>
      <c r="V328" s="34"/>
      <c r="W328" s="34"/>
      <c r="X328" s="34"/>
      <c r="Y328" s="34"/>
      <c r="Z328" s="34"/>
      <c r="AA328" s="34"/>
      <c r="AB328" s="34"/>
      <c r="AC328" s="34"/>
      <c r="AD328" s="34"/>
      <c r="AE328" s="34"/>
      <c r="AR328" s="156" t="s">
        <v>140</v>
      </c>
      <c r="AT328" s="156" t="s">
        <v>135</v>
      </c>
      <c r="AU328" s="156" t="s">
        <v>84</v>
      </c>
      <c r="AY328" s="17" t="s">
        <v>141</v>
      </c>
      <c r="BE328" s="157">
        <f>IF(N328="základní",J328,0)</f>
        <v>0</v>
      </c>
      <c r="BF328" s="157">
        <f>IF(N328="snížená",J328,0)</f>
        <v>0</v>
      </c>
      <c r="BG328" s="157">
        <f>IF(N328="zákl. přenesená",J328,0)</f>
        <v>0</v>
      </c>
      <c r="BH328" s="157">
        <f>IF(N328="sníž. přenesená",J328,0)</f>
        <v>0</v>
      </c>
      <c r="BI328" s="157">
        <f>IF(N328="nulová",J328,0)</f>
        <v>0</v>
      </c>
      <c r="BJ328" s="17" t="s">
        <v>82</v>
      </c>
      <c r="BK328" s="157">
        <f>ROUND(I328*H328,2)</f>
        <v>0</v>
      </c>
      <c r="BL328" s="17" t="s">
        <v>140</v>
      </c>
      <c r="BM328" s="156" t="s">
        <v>805</v>
      </c>
    </row>
    <row r="329" spans="1:65" s="2" customFormat="1" ht="11.25">
      <c r="A329" s="34"/>
      <c r="B329" s="35"/>
      <c r="C329" s="36"/>
      <c r="D329" s="239" t="s">
        <v>519</v>
      </c>
      <c r="E329" s="36"/>
      <c r="F329" s="240" t="s">
        <v>806</v>
      </c>
      <c r="G329" s="36"/>
      <c r="H329" s="36"/>
      <c r="I329" s="233"/>
      <c r="J329" s="36"/>
      <c r="K329" s="36"/>
      <c r="L329" s="39"/>
      <c r="M329" s="234"/>
      <c r="N329" s="235"/>
      <c r="O329" s="64"/>
      <c r="P329" s="64"/>
      <c r="Q329" s="64"/>
      <c r="R329" s="64"/>
      <c r="S329" s="64"/>
      <c r="T329" s="65"/>
      <c r="U329" s="34"/>
      <c r="V329" s="34"/>
      <c r="W329" s="34"/>
      <c r="X329" s="34"/>
      <c r="Y329" s="34"/>
      <c r="Z329" s="34"/>
      <c r="AA329" s="34"/>
      <c r="AB329" s="34"/>
      <c r="AC329" s="34"/>
      <c r="AD329" s="34"/>
      <c r="AE329" s="34"/>
      <c r="AT329" s="17" t="s">
        <v>519</v>
      </c>
      <c r="AU329" s="17" t="s">
        <v>84</v>
      </c>
    </row>
    <row r="330" spans="1:65" s="2" customFormat="1" ht="49.15" customHeight="1">
      <c r="A330" s="34"/>
      <c r="B330" s="35"/>
      <c r="C330" s="145" t="s">
        <v>478</v>
      </c>
      <c r="D330" s="145" t="s">
        <v>135</v>
      </c>
      <c r="E330" s="146" t="s">
        <v>807</v>
      </c>
      <c r="F330" s="147" t="s">
        <v>808</v>
      </c>
      <c r="G330" s="148" t="s">
        <v>181</v>
      </c>
      <c r="H330" s="149">
        <v>75</v>
      </c>
      <c r="I330" s="150"/>
      <c r="J330" s="151">
        <f>ROUND(I330*H330,2)</f>
        <v>0</v>
      </c>
      <c r="K330" s="147" t="s">
        <v>518</v>
      </c>
      <c r="L330" s="39"/>
      <c r="M330" s="152" t="s">
        <v>28</v>
      </c>
      <c r="N330" s="153" t="s">
        <v>45</v>
      </c>
      <c r="O330" s="64"/>
      <c r="P330" s="154">
        <f>O330*H330</f>
        <v>0</v>
      </c>
      <c r="Q330" s="154">
        <v>0</v>
      </c>
      <c r="R330" s="154">
        <f>Q330*H330</f>
        <v>0</v>
      </c>
      <c r="S330" s="154">
        <v>0</v>
      </c>
      <c r="T330" s="155">
        <f>S330*H330</f>
        <v>0</v>
      </c>
      <c r="U330" s="34"/>
      <c r="V330" s="34"/>
      <c r="W330" s="34"/>
      <c r="X330" s="34"/>
      <c r="Y330" s="34"/>
      <c r="Z330" s="34"/>
      <c r="AA330" s="34"/>
      <c r="AB330" s="34"/>
      <c r="AC330" s="34"/>
      <c r="AD330" s="34"/>
      <c r="AE330" s="34"/>
      <c r="AR330" s="156" t="s">
        <v>140</v>
      </c>
      <c r="AT330" s="156" t="s">
        <v>135</v>
      </c>
      <c r="AU330" s="156" t="s">
        <v>84</v>
      </c>
      <c r="AY330" s="17" t="s">
        <v>141</v>
      </c>
      <c r="BE330" s="157">
        <f>IF(N330="základní",J330,0)</f>
        <v>0</v>
      </c>
      <c r="BF330" s="157">
        <f>IF(N330="snížená",J330,0)</f>
        <v>0</v>
      </c>
      <c r="BG330" s="157">
        <f>IF(N330="zákl. přenesená",J330,0)</f>
        <v>0</v>
      </c>
      <c r="BH330" s="157">
        <f>IF(N330="sníž. přenesená",J330,0)</f>
        <v>0</v>
      </c>
      <c r="BI330" s="157">
        <f>IF(N330="nulová",J330,0)</f>
        <v>0</v>
      </c>
      <c r="BJ330" s="17" t="s">
        <v>82</v>
      </c>
      <c r="BK330" s="157">
        <f>ROUND(I330*H330,2)</f>
        <v>0</v>
      </c>
      <c r="BL330" s="17" t="s">
        <v>140</v>
      </c>
      <c r="BM330" s="156" t="s">
        <v>497</v>
      </c>
    </row>
    <row r="331" spans="1:65" s="2" customFormat="1" ht="11.25">
      <c r="A331" s="34"/>
      <c r="B331" s="35"/>
      <c r="C331" s="36"/>
      <c r="D331" s="239" t="s">
        <v>519</v>
      </c>
      <c r="E331" s="36"/>
      <c r="F331" s="240" t="s">
        <v>809</v>
      </c>
      <c r="G331" s="36"/>
      <c r="H331" s="36"/>
      <c r="I331" s="233"/>
      <c r="J331" s="36"/>
      <c r="K331" s="36"/>
      <c r="L331" s="39"/>
      <c r="M331" s="234"/>
      <c r="N331" s="235"/>
      <c r="O331" s="64"/>
      <c r="P331" s="64"/>
      <c r="Q331" s="64"/>
      <c r="R331" s="64"/>
      <c r="S331" s="64"/>
      <c r="T331" s="65"/>
      <c r="U331" s="34"/>
      <c r="V331" s="34"/>
      <c r="W331" s="34"/>
      <c r="X331" s="34"/>
      <c r="Y331" s="34"/>
      <c r="Z331" s="34"/>
      <c r="AA331" s="34"/>
      <c r="AB331" s="34"/>
      <c r="AC331" s="34"/>
      <c r="AD331" s="34"/>
      <c r="AE331" s="34"/>
      <c r="AT331" s="17" t="s">
        <v>519</v>
      </c>
      <c r="AU331" s="17" t="s">
        <v>84</v>
      </c>
    </row>
    <row r="332" spans="1:65" s="15" customFormat="1" ht="25.9" customHeight="1">
      <c r="B332" s="216"/>
      <c r="C332" s="217"/>
      <c r="D332" s="218" t="s">
        <v>73</v>
      </c>
      <c r="E332" s="219" t="s">
        <v>810</v>
      </c>
      <c r="F332" s="219" t="s">
        <v>811</v>
      </c>
      <c r="G332" s="217"/>
      <c r="H332" s="217"/>
      <c r="I332" s="220"/>
      <c r="J332" s="221">
        <f>BK332</f>
        <v>0</v>
      </c>
      <c r="K332" s="217"/>
      <c r="L332" s="222"/>
      <c r="M332" s="223"/>
      <c r="N332" s="224"/>
      <c r="O332" s="224"/>
      <c r="P332" s="225">
        <f>P333</f>
        <v>0</v>
      </c>
      <c r="Q332" s="224"/>
      <c r="R332" s="225">
        <f>R333</f>
        <v>0.81118422000000001</v>
      </c>
      <c r="S332" s="224"/>
      <c r="T332" s="226">
        <f>T333</f>
        <v>0</v>
      </c>
      <c r="AR332" s="227" t="s">
        <v>84</v>
      </c>
      <c r="AT332" s="228" t="s">
        <v>73</v>
      </c>
      <c r="AU332" s="228" t="s">
        <v>74</v>
      </c>
      <c r="AY332" s="227" t="s">
        <v>141</v>
      </c>
      <c r="BK332" s="229">
        <f>BK333</f>
        <v>0</v>
      </c>
    </row>
    <row r="333" spans="1:65" s="15" customFormat="1" ht="22.9" customHeight="1">
      <c r="B333" s="216"/>
      <c r="C333" s="217"/>
      <c r="D333" s="218" t="s">
        <v>73</v>
      </c>
      <c r="E333" s="230" t="s">
        <v>812</v>
      </c>
      <c r="F333" s="230" t="s">
        <v>813</v>
      </c>
      <c r="G333" s="217"/>
      <c r="H333" s="217"/>
      <c r="I333" s="220"/>
      <c r="J333" s="231">
        <f>BK333</f>
        <v>0</v>
      </c>
      <c r="K333" s="217"/>
      <c r="L333" s="222"/>
      <c r="M333" s="223"/>
      <c r="N333" s="224"/>
      <c r="O333" s="224"/>
      <c r="P333" s="225">
        <f>SUM(P334:P351)</f>
        <v>0</v>
      </c>
      <c r="Q333" s="224"/>
      <c r="R333" s="225">
        <f>SUM(R334:R351)</f>
        <v>0.81118422000000001</v>
      </c>
      <c r="S333" s="224"/>
      <c r="T333" s="226">
        <f>SUM(T334:T351)</f>
        <v>0</v>
      </c>
      <c r="AR333" s="227" t="s">
        <v>84</v>
      </c>
      <c r="AT333" s="228" t="s">
        <v>73</v>
      </c>
      <c r="AU333" s="228" t="s">
        <v>82</v>
      </c>
      <c r="AY333" s="227" t="s">
        <v>141</v>
      </c>
      <c r="BK333" s="229">
        <f>SUM(BK334:BK351)</f>
        <v>0</v>
      </c>
    </row>
    <row r="334" spans="1:65" s="2" customFormat="1" ht="24.2" customHeight="1">
      <c r="A334" s="34"/>
      <c r="B334" s="35"/>
      <c r="C334" s="145" t="s">
        <v>814</v>
      </c>
      <c r="D334" s="145" t="s">
        <v>135</v>
      </c>
      <c r="E334" s="146" t="s">
        <v>815</v>
      </c>
      <c r="F334" s="147" t="s">
        <v>816</v>
      </c>
      <c r="G334" s="148" t="s">
        <v>600</v>
      </c>
      <c r="H334" s="149">
        <v>820.26</v>
      </c>
      <c r="I334" s="150"/>
      <c r="J334" s="151">
        <f>ROUND(I334*H334,2)</f>
        <v>0</v>
      </c>
      <c r="K334" s="147" t="s">
        <v>518</v>
      </c>
      <c r="L334" s="39"/>
      <c r="M334" s="152" t="s">
        <v>28</v>
      </c>
      <c r="N334" s="153" t="s">
        <v>45</v>
      </c>
      <c r="O334" s="64"/>
      <c r="P334" s="154">
        <f>O334*H334</f>
        <v>0</v>
      </c>
      <c r="Q334" s="154">
        <v>4.6999999999999997E-5</v>
      </c>
      <c r="R334" s="154">
        <f>Q334*H334</f>
        <v>3.8552219999999998E-2</v>
      </c>
      <c r="S334" s="154">
        <v>0</v>
      </c>
      <c r="T334" s="155">
        <f>S334*H334</f>
        <v>0</v>
      </c>
      <c r="U334" s="34"/>
      <c r="V334" s="34"/>
      <c r="W334" s="34"/>
      <c r="X334" s="34"/>
      <c r="Y334" s="34"/>
      <c r="Z334" s="34"/>
      <c r="AA334" s="34"/>
      <c r="AB334" s="34"/>
      <c r="AC334" s="34"/>
      <c r="AD334" s="34"/>
      <c r="AE334" s="34"/>
      <c r="AR334" s="156" t="s">
        <v>173</v>
      </c>
      <c r="AT334" s="156" t="s">
        <v>135</v>
      </c>
      <c r="AU334" s="156" t="s">
        <v>84</v>
      </c>
      <c r="AY334" s="17" t="s">
        <v>141</v>
      </c>
      <c r="BE334" s="157">
        <f>IF(N334="základní",J334,0)</f>
        <v>0</v>
      </c>
      <c r="BF334" s="157">
        <f>IF(N334="snížená",J334,0)</f>
        <v>0</v>
      </c>
      <c r="BG334" s="157">
        <f>IF(N334="zákl. přenesená",J334,0)</f>
        <v>0</v>
      </c>
      <c r="BH334" s="157">
        <f>IF(N334="sníž. přenesená",J334,0)</f>
        <v>0</v>
      </c>
      <c r="BI334" s="157">
        <f>IF(N334="nulová",J334,0)</f>
        <v>0</v>
      </c>
      <c r="BJ334" s="17" t="s">
        <v>82</v>
      </c>
      <c r="BK334" s="157">
        <f>ROUND(I334*H334,2)</f>
        <v>0</v>
      </c>
      <c r="BL334" s="17" t="s">
        <v>173</v>
      </c>
      <c r="BM334" s="156" t="s">
        <v>501</v>
      </c>
    </row>
    <row r="335" spans="1:65" s="2" customFormat="1" ht="11.25">
      <c r="A335" s="34"/>
      <c r="B335" s="35"/>
      <c r="C335" s="36"/>
      <c r="D335" s="239" t="s">
        <v>519</v>
      </c>
      <c r="E335" s="36"/>
      <c r="F335" s="240" t="s">
        <v>817</v>
      </c>
      <c r="G335" s="36"/>
      <c r="H335" s="36"/>
      <c r="I335" s="233"/>
      <c r="J335" s="36"/>
      <c r="K335" s="36"/>
      <c r="L335" s="39"/>
      <c r="M335" s="234"/>
      <c r="N335" s="235"/>
      <c r="O335" s="64"/>
      <c r="P335" s="64"/>
      <c r="Q335" s="64"/>
      <c r="R335" s="64"/>
      <c r="S335" s="64"/>
      <c r="T335" s="65"/>
      <c r="U335" s="34"/>
      <c r="V335" s="34"/>
      <c r="W335" s="34"/>
      <c r="X335" s="34"/>
      <c r="Y335" s="34"/>
      <c r="Z335" s="34"/>
      <c r="AA335" s="34"/>
      <c r="AB335" s="34"/>
      <c r="AC335" s="34"/>
      <c r="AD335" s="34"/>
      <c r="AE335" s="34"/>
      <c r="AT335" s="17" t="s">
        <v>519</v>
      </c>
      <c r="AU335" s="17" t="s">
        <v>84</v>
      </c>
    </row>
    <row r="336" spans="1:65" s="11" customFormat="1" ht="11.25">
      <c r="B336" s="169"/>
      <c r="C336" s="170"/>
      <c r="D336" s="160" t="s">
        <v>142</v>
      </c>
      <c r="E336" s="171" t="s">
        <v>28</v>
      </c>
      <c r="F336" s="172" t="s">
        <v>818</v>
      </c>
      <c r="G336" s="170"/>
      <c r="H336" s="173">
        <v>651</v>
      </c>
      <c r="I336" s="174"/>
      <c r="J336" s="170"/>
      <c r="K336" s="170"/>
      <c r="L336" s="175"/>
      <c r="M336" s="176"/>
      <c r="N336" s="177"/>
      <c r="O336" s="177"/>
      <c r="P336" s="177"/>
      <c r="Q336" s="177"/>
      <c r="R336" s="177"/>
      <c r="S336" s="177"/>
      <c r="T336" s="178"/>
      <c r="AT336" s="179" t="s">
        <v>142</v>
      </c>
      <c r="AU336" s="179" t="s">
        <v>84</v>
      </c>
      <c r="AV336" s="11" t="s">
        <v>84</v>
      </c>
      <c r="AW336" s="11" t="s">
        <v>35</v>
      </c>
      <c r="AX336" s="11" t="s">
        <v>74</v>
      </c>
      <c r="AY336" s="179" t="s">
        <v>141</v>
      </c>
    </row>
    <row r="337" spans="1:65" s="11" customFormat="1" ht="11.25">
      <c r="B337" s="169"/>
      <c r="C337" s="170"/>
      <c r="D337" s="160" t="s">
        <v>142</v>
      </c>
      <c r="E337" s="171" t="s">
        <v>28</v>
      </c>
      <c r="F337" s="172" t="s">
        <v>819</v>
      </c>
      <c r="G337" s="170"/>
      <c r="H337" s="173">
        <v>169.26</v>
      </c>
      <c r="I337" s="174"/>
      <c r="J337" s="170"/>
      <c r="K337" s="170"/>
      <c r="L337" s="175"/>
      <c r="M337" s="176"/>
      <c r="N337" s="177"/>
      <c r="O337" s="177"/>
      <c r="P337" s="177"/>
      <c r="Q337" s="177"/>
      <c r="R337" s="177"/>
      <c r="S337" s="177"/>
      <c r="T337" s="178"/>
      <c r="AT337" s="179" t="s">
        <v>142</v>
      </c>
      <c r="AU337" s="179" t="s">
        <v>84</v>
      </c>
      <c r="AV337" s="11" t="s">
        <v>84</v>
      </c>
      <c r="AW337" s="11" t="s">
        <v>35</v>
      </c>
      <c r="AX337" s="11" t="s">
        <v>74</v>
      </c>
      <c r="AY337" s="179" t="s">
        <v>141</v>
      </c>
    </row>
    <row r="338" spans="1:65" s="12" customFormat="1" ht="11.25">
      <c r="B338" s="180"/>
      <c r="C338" s="181"/>
      <c r="D338" s="160" t="s">
        <v>142</v>
      </c>
      <c r="E338" s="182" t="s">
        <v>28</v>
      </c>
      <c r="F338" s="183" t="s">
        <v>145</v>
      </c>
      <c r="G338" s="181"/>
      <c r="H338" s="184">
        <v>820.26</v>
      </c>
      <c r="I338" s="185"/>
      <c r="J338" s="181"/>
      <c r="K338" s="181"/>
      <c r="L338" s="186"/>
      <c r="M338" s="187"/>
      <c r="N338" s="188"/>
      <c r="O338" s="188"/>
      <c r="P338" s="188"/>
      <c r="Q338" s="188"/>
      <c r="R338" s="188"/>
      <c r="S338" s="188"/>
      <c r="T338" s="189"/>
      <c r="AT338" s="190" t="s">
        <v>142</v>
      </c>
      <c r="AU338" s="190" t="s">
        <v>84</v>
      </c>
      <c r="AV338" s="12" t="s">
        <v>140</v>
      </c>
      <c r="AW338" s="12" t="s">
        <v>35</v>
      </c>
      <c r="AX338" s="12" t="s">
        <v>82</v>
      </c>
      <c r="AY338" s="190" t="s">
        <v>141</v>
      </c>
    </row>
    <row r="339" spans="1:65" s="2" customFormat="1" ht="16.5" customHeight="1">
      <c r="A339" s="34"/>
      <c r="B339" s="35"/>
      <c r="C339" s="191" t="s">
        <v>479</v>
      </c>
      <c r="D339" s="191" t="s">
        <v>146</v>
      </c>
      <c r="E339" s="192" t="s">
        <v>820</v>
      </c>
      <c r="F339" s="193" t="s">
        <v>821</v>
      </c>
      <c r="G339" s="194" t="s">
        <v>208</v>
      </c>
      <c r="H339" s="195">
        <v>52.92</v>
      </c>
      <c r="I339" s="196"/>
      <c r="J339" s="197">
        <f>ROUND(I339*H339,2)</f>
        <v>0</v>
      </c>
      <c r="K339" s="193" t="s">
        <v>518</v>
      </c>
      <c r="L339" s="198"/>
      <c r="M339" s="199" t="s">
        <v>28</v>
      </c>
      <c r="N339" s="200" t="s">
        <v>45</v>
      </c>
      <c r="O339" s="64"/>
      <c r="P339" s="154">
        <f>O339*H339</f>
        <v>0</v>
      </c>
      <c r="Q339" s="154">
        <v>1.46E-2</v>
      </c>
      <c r="R339" s="154">
        <f>Q339*H339</f>
        <v>0.77263199999999999</v>
      </c>
      <c r="S339" s="154">
        <v>0</v>
      </c>
      <c r="T339" s="155">
        <f>S339*H339</f>
        <v>0</v>
      </c>
      <c r="U339" s="34"/>
      <c r="V339" s="34"/>
      <c r="W339" s="34"/>
      <c r="X339" s="34"/>
      <c r="Y339" s="34"/>
      <c r="Z339" s="34"/>
      <c r="AA339" s="34"/>
      <c r="AB339" s="34"/>
      <c r="AC339" s="34"/>
      <c r="AD339" s="34"/>
      <c r="AE339" s="34"/>
      <c r="AR339" s="156" t="s">
        <v>214</v>
      </c>
      <c r="AT339" s="156" t="s">
        <v>146</v>
      </c>
      <c r="AU339" s="156" t="s">
        <v>84</v>
      </c>
      <c r="AY339" s="17" t="s">
        <v>141</v>
      </c>
      <c r="BE339" s="157">
        <f>IF(N339="základní",J339,0)</f>
        <v>0</v>
      </c>
      <c r="BF339" s="157">
        <f>IF(N339="snížená",J339,0)</f>
        <v>0</v>
      </c>
      <c r="BG339" s="157">
        <f>IF(N339="zákl. přenesená",J339,0)</f>
        <v>0</v>
      </c>
      <c r="BH339" s="157">
        <f>IF(N339="sníž. přenesená",J339,0)</f>
        <v>0</v>
      </c>
      <c r="BI339" s="157">
        <f>IF(N339="nulová",J339,0)</f>
        <v>0</v>
      </c>
      <c r="BJ339" s="17" t="s">
        <v>82</v>
      </c>
      <c r="BK339" s="157">
        <f>ROUND(I339*H339,2)</f>
        <v>0</v>
      </c>
      <c r="BL339" s="17" t="s">
        <v>173</v>
      </c>
      <c r="BM339" s="156" t="s">
        <v>822</v>
      </c>
    </row>
    <row r="340" spans="1:65" s="11" customFormat="1" ht="11.25">
      <c r="B340" s="169"/>
      <c r="C340" s="170"/>
      <c r="D340" s="160" t="s">
        <v>142</v>
      </c>
      <c r="E340" s="171" t="s">
        <v>28</v>
      </c>
      <c r="F340" s="172" t="s">
        <v>823</v>
      </c>
      <c r="G340" s="170"/>
      <c r="H340" s="173">
        <v>42</v>
      </c>
      <c r="I340" s="174"/>
      <c r="J340" s="170"/>
      <c r="K340" s="170"/>
      <c r="L340" s="175"/>
      <c r="M340" s="176"/>
      <c r="N340" s="177"/>
      <c r="O340" s="177"/>
      <c r="P340" s="177"/>
      <c r="Q340" s="177"/>
      <c r="R340" s="177"/>
      <c r="S340" s="177"/>
      <c r="T340" s="178"/>
      <c r="AT340" s="179" t="s">
        <v>142</v>
      </c>
      <c r="AU340" s="179" t="s">
        <v>84</v>
      </c>
      <c r="AV340" s="11" t="s">
        <v>84</v>
      </c>
      <c r="AW340" s="11" t="s">
        <v>35</v>
      </c>
      <c r="AX340" s="11" t="s">
        <v>74</v>
      </c>
      <c r="AY340" s="179" t="s">
        <v>141</v>
      </c>
    </row>
    <row r="341" spans="1:65" s="11" customFormat="1" ht="11.25">
      <c r="B341" s="169"/>
      <c r="C341" s="170"/>
      <c r="D341" s="160" t="s">
        <v>142</v>
      </c>
      <c r="E341" s="171" t="s">
        <v>28</v>
      </c>
      <c r="F341" s="172" t="s">
        <v>824</v>
      </c>
      <c r="G341" s="170"/>
      <c r="H341" s="173">
        <v>10.92</v>
      </c>
      <c r="I341" s="174"/>
      <c r="J341" s="170"/>
      <c r="K341" s="170"/>
      <c r="L341" s="175"/>
      <c r="M341" s="176"/>
      <c r="N341" s="177"/>
      <c r="O341" s="177"/>
      <c r="P341" s="177"/>
      <c r="Q341" s="177"/>
      <c r="R341" s="177"/>
      <c r="S341" s="177"/>
      <c r="T341" s="178"/>
      <c r="AT341" s="179" t="s">
        <v>142</v>
      </c>
      <c r="AU341" s="179" t="s">
        <v>84</v>
      </c>
      <c r="AV341" s="11" t="s">
        <v>84</v>
      </c>
      <c r="AW341" s="11" t="s">
        <v>35</v>
      </c>
      <c r="AX341" s="11" t="s">
        <v>74</v>
      </c>
      <c r="AY341" s="179" t="s">
        <v>141</v>
      </c>
    </row>
    <row r="342" spans="1:65" s="12" customFormat="1" ht="11.25">
      <c r="B342" s="180"/>
      <c r="C342" s="181"/>
      <c r="D342" s="160" t="s">
        <v>142</v>
      </c>
      <c r="E342" s="182" t="s">
        <v>28</v>
      </c>
      <c r="F342" s="183" t="s">
        <v>145</v>
      </c>
      <c r="G342" s="181"/>
      <c r="H342" s="184">
        <v>52.92</v>
      </c>
      <c r="I342" s="185"/>
      <c r="J342" s="181"/>
      <c r="K342" s="181"/>
      <c r="L342" s="186"/>
      <c r="M342" s="187"/>
      <c r="N342" s="188"/>
      <c r="O342" s="188"/>
      <c r="P342" s="188"/>
      <c r="Q342" s="188"/>
      <c r="R342" s="188"/>
      <c r="S342" s="188"/>
      <c r="T342" s="189"/>
      <c r="AT342" s="190" t="s">
        <v>142</v>
      </c>
      <c r="AU342" s="190" t="s">
        <v>84</v>
      </c>
      <c r="AV342" s="12" t="s">
        <v>140</v>
      </c>
      <c r="AW342" s="12" t="s">
        <v>35</v>
      </c>
      <c r="AX342" s="12" t="s">
        <v>82</v>
      </c>
      <c r="AY342" s="190" t="s">
        <v>141</v>
      </c>
    </row>
    <row r="343" spans="1:65" s="2" customFormat="1" ht="37.9" customHeight="1">
      <c r="A343" s="34"/>
      <c r="B343" s="35"/>
      <c r="C343" s="145" t="s">
        <v>825</v>
      </c>
      <c r="D343" s="145" t="s">
        <v>135</v>
      </c>
      <c r="E343" s="146" t="s">
        <v>826</v>
      </c>
      <c r="F343" s="147" t="s">
        <v>827</v>
      </c>
      <c r="G343" s="148" t="s">
        <v>138</v>
      </c>
      <c r="H343" s="149">
        <v>22</v>
      </c>
      <c r="I343" s="150"/>
      <c r="J343" s="151">
        <f>ROUND(I343*H343,2)</f>
        <v>0</v>
      </c>
      <c r="K343" s="147" t="s">
        <v>518</v>
      </c>
      <c r="L343" s="39"/>
      <c r="M343" s="152" t="s">
        <v>28</v>
      </c>
      <c r="N343" s="153" t="s">
        <v>45</v>
      </c>
      <c r="O343" s="64"/>
      <c r="P343" s="154">
        <f>O343*H343</f>
        <v>0</v>
      </c>
      <c r="Q343" s="154">
        <v>0</v>
      </c>
      <c r="R343" s="154">
        <f>Q343*H343</f>
        <v>0</v>
      </c>
      <c r="S343" s="154">
        <v>0</v>
      </c>
      <c r="T343" s="155">
        <f>S343*H343</f>
        <v>0</v>
      </c>
      <c r="U343" s="34"/>
      <c r="V343" s="34"/>
      <c r="W343" s="34"/>
      <c r="X343" s="34"/>
      <c r="Y343" s="34"/>
      <c r="Z343" s="34"/>
      <c r="AA343" s="34"/>
      <c r="AB343" s="34"/>
      <c r="AC343" s="34"/>
      <c r="AD343" s="34"/>
      <c r="AE343" s="34"/>
      <c r="AR343" s="156" t="s">
        <v>173</v>
      </c>
      <c r="AT343" s="156" t="s">
        <v>135</v>
      </c>
      <c r="AU343" s="156" t="s">
        <v>84</v>
      </c>
      <c r="AY343" s="17" t="s">
        <v>141</v>
      </c>
      <c r="BE343" s="157">
        <f>IF(N343="základní",J343,0)</f>
        <v>0</v>
      </c>
      <c r="BF343" s="157">
        <f>IF(N343="snížená",J343,0)</f>
        <v>0</v>
      </c>
      <c r="BG343" s="157">
        <f>IF(N343="zákl. přenesená",J343,0)</f>
        <v>0</v>
      </c>
      <c r="BH343" s="157">
        <f>IF(N343="sníž. přenesená",J343,0)</f>
        <v>0</v>
      </c>
      <c r="BI343" s="157">
        <f>IF(N343="nulová",J343,0)</f>
        <v>0</v>
      </c>
      <c r="BJ343" s="17" t="s">
        <v>82</v>
      </c>
      <c r="BK343" s="157">
        <f>ROUND(I343*H343,2)</f>
        <v>0</v>
      </c>
      <c r="BL343" s="17" t="s">
        <v>173</v>
      </c>
      <c r="BM343" s="156" t="s">
        <v>828</v>
      </c>
    </row>
    <row r="344" spans="1:65" s="2" customFormat="1" ht="11.25">
      <c r="A344" s="34"/>
      <c r="B344" s="35"/>
      <c r="C344" s="36"/>
      <c r="D344" s="239" t="s">
        <v>519</v>
      </c>
      <c r="E344" s="36"/>
      <c r="F344" s="240" t="s">
        <v>829</v>
      </c>
      <c r="G344" s="36"/>
      <c r="H344" s="36"/>
      <c r="I344" s="233"/>
      <c r="J344" s="36"/>
      <c r="K344" s="36"/>
      <c r="L344" s="39"/>
      <c r="M344" s="234"/>
      <c r="N344" s="235"/>
      <c r="O344" s="64"/>
      <c r="P344" s="64"/>
      <c r="Q344" s="64"/>
      <c r="R344" s="64"/>
      <c r="S344" s="64"/>
      <c r="T344" s="65"/>
      <c r="U344" s="34"/>
      <c r="V344" s="34"/>
      <c r="W344" s="34"/>
      <c r="X344" s="34"/>
      <c r="Y344" s="34"/>
      <c r="Z344" s="34"/>
      <c r="AA344" s="34"/>
      <c r="AB344" s="34"/>
      <c r="AC344" s="34"/>
      <c r="AD344" s="34"/>
      <c r="AE344" s="34"/>
      <c r="AT344" s="17" t="s">
        <v>519</v>
      </c>
      <c r="AU344" s="17" t="s">
        <v>84</v>
      </c>
    </row>
    <row r="345" spans="1:65" s="11" customFormat="1" ht="11.25">
      <c r="B345" s="169"/>
      <c r="C345" s="170"/>
      <c r="D345" s="160" t="s">
        <v>142</v>
      </c>
      <c r="E345" s="171" t="s">
        <v>28</v>
      </c>
      <c r="F345" s="172" t="s">
        <v>830</v>
      </c>
      <c r="G345" s="170"/>
      <c r="H345" s="173">
        <v>22</v>
      </c>
      <c r="I345" s="174"/>
      <c r="J345" s="170"/>
      <c r="K345" s="170"/>
      <c r="L345" s="175"/>
      <c r="M345" s="176"/>
      <c r="N345" s="177"/>
      <c r="O345" s="177"/>
      <c r="P345" s="177"/>
      <c r="Q345" s="177"/>
      <c r="R345" s="177"/>
      <c r="S345" s="177"/>
      <c r="T345" s="178"/>
      <c r="AT345" s="179" t="s">
        <v>142</v>
      </c>
      <c r="AU345" s="179" t="s">
        <v>84</v>
      </c>
      <c r="AV345" s="11" t="s">
        <v>84</v>
      </c>
      <c r="AW345" s="11" t="s">
        <v>35</v>
      </c>
      <c r="AX345" s="11" t="s">
        <v>74</v>
      </c>
      <c r="AY345" s="179" t="s">
        <v>141</v>
      </c>
    </row>
    <row r="346" spans="1:65" s="12" customFormat="1" ht="11.25">
      <c r="B346" s="180"/>
      <c r="C346" s="181"/>
      <c r="D346" s="160" t="s">
        <v>142</v>
      </c>
      <c r="E346" s="182" t="s">
        <v>28</v>
      </c>
      <c r="F346" s="183" t="s">
        <v>145</v>
      </c>
      <c r="G346" s="181"/>
      <c r="H346" s="184">
        <v>22</v>
      </c>
      <c r="I346" s="185"/>
      <c r="J346" s="181"/>
      <c r="K346" s="181"/>
      <c r="L346" s="186"/>
      <c r="M346" s="187"/>
      <c r="N346" s="188"/>
      <c r="O346" s="188"/>
      <c r="P346" s="188"/>
      <c r="Q346" s="188"/>
      <c r="R346" s="188"/>
      <c r="S346" s="188"/>
      <c r="T346" s="189"/>
      <c r="AT346" s="190" t="s">
        <v>142</v>
      </c>
      <c r="AU346" s="190" t="s">
        <v>84</v>
      </c>
      <c r="AV346" s="12" t="s">
        <v>140</v>
      </c>
      <c r="AW346" s="12" t="s">
        <v>35</v>
      </c>
      <c r="AX346" s="12" t="s">
        <v>82</v>
      </c>
      <c r="AY346" s="190" t="s">
        <v>141</v>
      </c>
    </row>
    <row r="347" spans="1:65" s="2" customFormat="1" ht="37.9" customHeight="1">
      <c r="A347" s="34"/>
      <c r="B347" s="35"/>
      <c r="C347" s="145" t="s">
        <v>351</v>
      </c>
      <c r="D347" s="145" t="s">
        <v>135</v>
      </c>
      <c r="E347" s="146" t="s">
        <v>831</v>
      </c>
      <c r="F347" s="147" t="s">
        <v>832</v>
      </c>
      <c r="G347" s="148" t="s">
        <v>159</v>
      </c>
      <c r="H347" s="149">
        <v>86.32</v>
      </c>
      <c r="I347" s="150"/>
      <c r="J347" s="151">
        <f>ROUND(I347*H347,2)</f>
        <v>0</v>
      </c>
      <c r="K347" s="147" t="s">
        <v>518</v>
      </c>
      <c r="L347" s="39"/>
      <c r="M347" s="152" t="s">
        <v>28</v>
      </c>
      <c r="N347" s="153" t="s">
        <v>45</v>
      </c>
      <c r="O347" s="64"/>
      <c r="P347" s="154">
        <f>O347*H347</f>
        <v>0</v>
      </c>
      <c r="Q347" s="154">
        <v>0</v>
      </c>
      <c r="R347" s="154">
        <f>Q347*H347</f>
        <v>0</v>
      </c>
      <c r="S347" s="154">
        <v>0</v>
      </c>
      <c r="T347" s="155">
        <f>S347*H347</f>
        <v>0</v>
      </c>
      <c r="U347" s="34"/>
      <c r="V347" s="34"/>
      <c r="W347" s="34"/>
      <c r="X347" s="34"/>
      <c r="Y347" s="34"/>
      <c r="Z347" s="34"/>
      <c r="AA347" s="34"/>
      <c r="AB347" s="34"/>
      <c r="AC347" s="34"/>
      <c r="AD347" s="34"/>
      <c r="AE347" s="34"/>
      <c r="AR347" s="156" t="s">
        <v>173</v>
      </c>
      <c r="AT347" s="156" t="s">
        <v>135</v>
      </c>
      <c r="AU347" s="156" t="s">
        <v>84</v>
      </c>
      <c r="AY347" s="17" t="s">
        <v>141</v>
      </c>
      <c r="BE347" s="157">
        <f>IF(N347="základní",J347,0)</f>
        <v>0</v>
      </c>
      <c r="BF347" s="157">
        <f>IF(N347="snížená",J347,0)</f>
        <v>0</v>
      </c>
      <c r="BG347" s="157">
        <f>IF(N347="zákl. přenesená",J347,0)</f>
        <v>0</v>
      </c>
      <c r="BH347" s="157">
        <f>IF(N347="sníž. přenesená",J347,0)</f>
        <v>0</v>
      </c>
      <c r="BI347" s="157">
        <f>IF(N347="nulová",J347,0)</f>
        <v>0</v>
      </c>
      <c r="BJ347" s="17" t="s">
        <v>82</v>
      </c>
      <c r="BK347" s="157">
        <f>ROUND(I347*H347,2)</f>
        <v>0</v>
      </c>
      <c r="BL347" s="17" t="s">
        <v>173</v>
      </c>
      <c r="BM347" s="156" t="s">
        <v>833</v>
      </c>
    </row>
    <row r="348" spans="1:65" s="2" customFormat="1" ht="11.25">
      <c r="A348" s="34"/>
      <c r="B348" s="35"/>
      <c r="C348" s="36"/>
      <c r="D348" s="239" t="s">
        <v>519</v>
      </c>
      <c r="E348" s="36"/>
      <c r="F348" s="240" t="s">
        <v>834</v>
      </c>
      <c r="G348" s="36"/>
      <c r="H348" s="36"/>
      <c r="I348" s="233"/>
      <c r="J348" s="36"/>
      <c r="K348" s="36"/>
      <c r="L348" s="39"/>
      <c r="M348" s="234"/>
      <c r="N348" s="235"/>
      <c r="O348" s="64"/>
      <c r="P348" s="64"/>
      <c r="Q348" s="64"/>
      <c r="R348" s="64"/>
      <c r="S348" s="64"/>
      <c r="T348" s="65"/>
      <c r="U348" s="34"/>
      <c r="V348" s="34"/>
      <c r="W348" s="34"/>
      <c r="X348" s="34"/>
      <c r="Y348" s="34"/>
      <c r="Z348" s="34"/>
      <c r="AA348" s="34"/>
      <c r="AB348" s="34"/>
      <c r="AC348" s="34"/>
      <c r="AD348" s="34"/>
      <c r="AE348" s="34"/>
      <c r="AT348" s="17" t="s">
        <v>519</v>
      </c>
      <c r="AU348" s="17" t="s">
        <v>84</v>
      </c>
    </row>
    <row r="349" spans="1:65" s="11" customFormat="1" ht="11.25">
      <c r="B349" s="169"/>
      <c r="C349" s="170"/>
      <c r="D349" s="160" t="s">
        <v>142</v>
      </c>
      <c r="E349" s="171" t="s">
        <v>28</v>
      </c>
      <c r="F349" s="172" t="s">
        <v>835</v>
      </c>
      <c r="G349" s="170"/>
      <c r="H349" s="173">
        <v>43.8</v>
      </c>
      <c r="I349" s="174"/>
      <c r="J349" s="170"/>
      <c r="K349" s="170"/>
      <c r="L349" s="175"/>
      <c r="M349" s="176"/>
      <c r="N349" s="177"/>
      <c r="O349" s="177"/>
      <c r="P349" s="177"/>
      <c r="Q349" s="177"/>
      <c r="R349" s="177"/>
      <c r="S349" s="177"/>
      <c r="T349" s="178"/>
      <c r="AT349" s="179" t="s">
        <v>142</v>
      </c>
      <c r="AU349" s="179" t="s">
        <v>84</v>
      </c>
      <c r="AV349" s="11" t="s">
        <v>84</v>
      </c>
      <c r="AW349" s="11" t="s">
        <v>35</v>
      </c>
      <c r="AX349" s="11" t="s">
        <v>74</v>
      </c>
      <c r="AY349" s="179" t="s">
        <v>141</v>
      </c>
    </row>
    <row r="350" spans="1:65" s="11" customFormat="1" ht="11.25">
      <c r="B350" s="169"/>
      <c r="C350" s="170"/>
      <c r="D350" s="160" t="s">
        <v>142</v>
      </c>
      <c r="E350" s="171" t="s">
        <v>28</v>
      </c>
      <c r="F350" s="172" t="s">
        <v>836</v>
      </c>
      <c r="G350" s="170"/>
      <c r="H350" s="173">
        <v>42.52</v>
      </c>
      <c r="I350" s="174"/>
      <c r="J350" s="170"/>
      <c r="K350" s="170"/>
      <c r="L350" s="175"/>
      <c r="M350" s="176"/>
      <c r="N350" s="177"/>
      <c r="O350" s="177"/>
      <c r="P350" s="177"/>
      <c r="Q350" s="177"/>
      <c r="R350" s="177"/>
      <c r="S350" s="177"/>
      <c r="T350" s="178"/>
      <c r="AT350" s="179" t="s">
        <v>142</v>
      </c>
      <c r="AU350" s="179" t="s">
        <v>84</v>
      </c>
      <c r="AV350" s="11" t="s">
        <v>84</v>
      </c>
      <c r="AW350" s="11" t="s">
        <v>35</v>
      </c>
      <c r="AX350" s="11" t="s">
        <v>74</v>
      </c>
      <c r="AY350" s="179" t="s">
        <v>141</v>
      </c>
    </row>
    <row r="351" spans="1:65" s="12" customFormat="1" ht="11.25">
      <c r="B351" s="180"/>
      <c r="C351" s="181"/>
      <c r="D351" s="160" t="s">
        <v>142</v>
      </c>
      <c r="E351" s="182" t="s">
        <v>28</v>
      </c>
      <c r="F351" s="183" t="s">
        <v>145</v>
      </c>
      <c r="G351" s="181"/>
      <c r="H351" s="184">
        <v>86.32</v>
      </c>
      <c r="I351" s="185"/>
      <c r="J351" s="181"/>
      <c r="K351" s="181"/>
      <c r="L351" s="186"/>
      <c r="M351" s="187"/>
      <c r="N351" s="188"/>
      <c r="O351" s="188"/>
      <c r="P351" s="188"/>
      <c r="Q351" s="188"/>
      <c r="R351" s="188"/>
      <c r="S351" s="188"/>
      <c r="T351" s="189"/>
      <c r="AT351" s="190" t="s">
        <v>142</v>
      </c>
      <c r="AU351" s="190" t="s">
        <v>84</v>
      </c>
      <c r="AV351" s="12" t="s">
        <v>140</v>
      </c>
      <c r="AW351" s="12" t="s">
        <v>35</v>
      </c>
      <c r="AX351" s="12" t="s">
        <v>82</v>
      </c>
      <c r="AY351" s="190" t="s">
        <v>141</v>
      </c>
    </row>
    <row r="352" spans="1:65" s="15" customFormat="1" ht="25.9" customHeight="1">
      <c r="B352" s="216"/>
      <c r="C352" s="217"/>
      <c r="D352" s="218" t="s">
        <v>73</v>
      </c>
      <c r="E352" s="219" t="s">
        <v>396</v>
      </c>
      <c r="F352" s="219" t="s">
        <v>397</v>
      </c>
      <c r="G352" s="217"/>
      <c r="H352" s="217"/>
      <c r="I352" s="220"/>
      <c r="J352" s="221">
        <f>BK352</f>
        <v>0</v>
      </c>
      <c r="K352" s="217"/>
      <c r="L352" s="222"/>
      <c r="M352" s="223"/>
      <c r="N352" s="224"/>
      <c r="O352" s="224"/>
      <c r="P352" s="225">
        <f>SUM(P353:P356)</f>
        <v>0</v>
      </c>
      <c r="Q352" s="224"/>
      <c r="R352" s="225">
        <f>SUM(R353:R356)</f>
        <v>0</v>
      </c>
      <c r="S352" s="224"/>
      <c r="T352" s="226">
        <f>SUM(T353:T356)</f>
        <v>0</v>
      </c>
      <c r="AR352" s="227" t="s">
        <v>140</v>
      </c>
      <c r="AT352" s="228" t="s">
        <v>73</v>
      </c>
      <c r="AU352" s="228" t="s">
        <v>74</v>
      </c>
      <c r="AY352" s="227" t="s">
        <v>141</v>
      </c>
      <c r="BK352" s="229">
        <f>SUM(BK353:BK356)</f>
        <v>0</v>
      </c>
    </row>
    <row r="353" spans="1:65" s="2" customFormat="1" ht="21.75" customHeight="1">
      <c r="A353" s="34"/>
      <c r="B353" s="35"/>
      <c r="C353" s="145" t="s">
        <v>837</v>
      </c>
      <c r="D353" s="145" t="s">
        <v>135</v>
      </c>
      <c r="E353" s="146" t="s">
        <v>838</v>
      </c>
      <c r="F353" s="147" t="s">
        <v>839</v>
      </c>
      <c r="G353" s="148" t="s">
        <v>181</v>
      </c>
      <c r="H353" s="149">
        <v>4.6210000000000004</v>
      </c>
      <c r="I353" s="150"/>
      <c r="J353" s="151">
        <f>ROUND(I353*H353,2)</f>
        <v>0</v>
      </c>
      <c r="K353" s="147" t="s">
        <v>28</v>
      </c>
      <c r="L353" s="39"/>
      <c r="M353" s="152" t="s">
        <v>28</v>
      </c>
      <c r="N353" s="153" t="s">
        <v>45</v>
      </c>
      <c r="O353" s="64"/>
      <c r="P353" s="154">
        <f>O353*H353</f>
        <v>0</v>
      </c>
      <c r="Q353" s="154">
        <v>0</v>
      </c>
      <c r="R353" s="154">
        <f>Q353*H353</f>
        <v>0</v>
      </c>
      <c r="S353" s="154">
        <v>0</v>
      </c>
      <c r="T353" s="155">
        <f>S353*H353</f>
        <v>0</v>
      </c>
      <c r="U353" s="34"/>
      <c r="V353" s="34"/>
      <c r="W353" s="34"/>
      <c r="X353" s="34"/>
      <c r="Y353" s="34"/>
      <c r="Z353" s="34"/>
      <c r="AA353" s="34"/>
      <c r="AB353" s="34"/>
      <c r="AC353" s="34"/>
      <c r="AD353" s="34"/>
      <c r="AE353" s="34"/>
      <c r="AR353" s="156" t="s">
        <v>400</v>
      </c>
      <c r="AT353" s="156" t="s">
        <v>135</v>
      </c>
      <c r="AU353" s="156" t="s">
        <v>82</v>
      </c>
      <c r="AY353" s="17" t="s">
        <v>141</v>
      </c>
      <c r="BE353" s="157">
        <f>IF(N353="základní",J353,0)</f>
        <v>0</v>
      </c>
      <c r="BF353" s="157">
        <f>IF(N353="snížená",J353,0)</f>
        <v>0</v>
      </c>
      <c r="BG353" s="157">
        <f>IF(N353="zákl. přenesená",J353,0)</f>
        <v>0</v>
      </c>
      <c r="BH353" s="157">
        <f>IF(N353="sníž. přenesená",J353,0)</f>
        <v>0</v>
      </c>
      <c r="BI353" s="157">
        <f>IF(N353="nulová",J353,0)</f>
        <v>0</v>
      </c>
      <c r="BJ353" s="17" t="s">
        <v>82</v>
      </c>
      <c r="BK353" s="157">
        <f>ROUND(I353*H353,2)</f>
        <v>0</v>
      </c>
      <c r="BL353" s="17" t="s">
        <v>400</v>
      </c>
      <c r="BM353" s="156" t="s">
        <v>840</v>
      </c>
    </row>
    <row r="354" spans="1:65" s="11" customFormat="1" ht="11.25">
      <c r="B354" s="169"/>
      <c r="C354" s="170"/>
      <c r="D354" s="160" t="s">
        <v>142</v>
      </c>
      <c r="E354" s="171" t="s">
        <v>28</v>
      </c>
      <c r="F354" s="172" t="s">
        <v>841</v>
      </c>
      <c r="G354" s="170"/>
      <c r="H354" s="173">
        <v>4.3319999999999999</v>
      </c>
      <c r="I354" s="174"/>
      <c r="J354" s="170"/>
      <c r="K354" s="170"/>
      <c r="L354" s="175"/>
      <c r="M354" s="176"/>
      <c r="N354" s="177"/>
      <c r="O354" s="177"/>
      <c r="P354" s="177"/>
      <c r="Q354" s="177"/>
      <c r="R354" s="177"/>
      <c r="S354" s="177"/>
      <c r="T354" s="178"/>
      <c r="AT354" s="179" t="s">
        <v>142</v>
      </c>
      <c r="AU354" s="179" t="s">
        <v>82</v>
      </c>
      <c r="AV354" s="11" t="s">
        <v>84</v>
      </c>
      <c r="AW354" s="11" t="s">
        <v>35</v>
      </c>
      <c r="AX354" s="11" t="s">
        <v>74</v>
      </c>
      <c r="AY354" s="179" t="s">
        <v>141</v>
      </c>
    </row>
    <row r="355" spans="1:65" s="11" customFormat="1" ht="11.25">
      <c r="B355" s="169"/>
      <c r="C355" s="170"/>
      <c r="D355" s="160" t="s">
        <v>142</v>
      </c>
      <c r="E355" s="171" t="s">
        <v>28</v>
      </c>
      <c r="F355" s="172" t="s">
        <v>842</v>
      </c>
      <c r="G355" s="170"/>
      <c r="H355" s="173">
        <v>0.28899999999999998</v>
      </c>
      <c r="I355" s="174"/>
      <c r="J355" s="170"/>
      <c r="K355" s="170"/>
      <c r="L355" s="175"/>
      <c r="M355" s="176"/>
      <c r="N355" s="177"/>
      <c r="O355" s="177"/>
      <c r="P355" s="177"/>
      <c r="Q355" s="177"/>
      <c r="R355" s="177"/>
      <c r="S355" s="177"/>
      <c r="T355" s="178"/>
      <c r="AT355" s="179" t="s">
        <v>142</v>
      </c>
      <c r="AU355" s="179" t="s">
        <v>82</v>
      </c>
      <c r="AV355" s="11" t="s">
        <v>84</v>
      </c>
      <c r="AW355" s="11" t="s">
        <v>35</v>
      </c>
      <c r="AX355" s="11" t="s">
        <v>74</v>
      </c>
      <c r="AY355" s="179" t="s">
        <v>141</v>
      </c>
    </row>
    <row r="356" spans="1:65" s="12" customFormat="1" ht="11.25">
      <c r="B356" s="180"/>
      <c r="C356" s="181"/>
      <c r="D356" s="160" t="s">
        <v>142</v>
      </c>
      <c r="E356" s="182" t="s">
        <v>28</v>
      </c>
      <c r="F356" s="183" t="s">
        <v>145</v>
      </c>
      <c r="G356" s="181"/>
      <c r="H356" s="184">
        <v>4.6209999999999996</v>
      </c>
      <c r="I356" s="185"/>
      <c r="J356" s="181"/>
      <c r="K356" s="181"/>
      <c r="L356" s="186"/>
      <c r="M356" s="236"/>
      <c r="N356" s="237"/>
      <c r="O356" s="237"/>
      <c r="P356" s="237"/>
      <c r="Q356" s="237"/>
      <c r="R356" s="237"/>
      <c r="S356" s="237"/>
      <c r="T356" s="238"/>
      <c r="AT356" s="190" t="s">
        <v>142</v>
      </c>
      <c r="AU356" s="190" t="s">
        <v>82</v>
      </c>
      <c r="AV356" s="12" t="s">
        <v>140</v>
      </c>
      <c r="AW356" s="12" t="s">
        <v>35</v>
      </c>
      <c r="AX356" s="12" t="s">
        <v>82</v>
      </c>
      <c r="AY356" s="190" t="s">
        <v>141</v>
      </c>
    </row>
    <row r="357" spans="1:65" s="2" customFormat="1" ht="6.95" customHeight="1">
      <c r="A357" s="34"/>
      <c r="B357" s="47"/>
      <c r="C357" s="48"/>
      <c r="D357" s="48"/>
      <c r="E357" s="48"/>
      <c r="F357" s="48"/>
      <c r="G357" s="48"/>
      <c r="H357" s="48"/>
      <c r="I357" s="48"/>
      <c r="J357" s="48"/>
      <c r="K357" s="48"/>
      <c r="L357" s="39"/>
      <c r="M357" s="34"/>
      <c r="O357" s="34"/>
      <c r="P357" s="34"/>
      <c r="Q357" s="34"/>
      <c r="R357" s="34"/>
      <c r="S357" s="34"/>
      <c r="T357" s="34"/>
      <c r="U357" s="34"/>
      <c r="V357" s="34"/>
      <c r="W357" s="34"/>
      <c r="X357" s="34"/>
      <c r="Y357" s="34"/>
      <c r="Z357" s="34"/>
      <c r="AA357" s="34"/>
      <c r="AB357" s="34"/>
      <c r="AC357" s="34"/>
      <c r="AD357" s="34"/>
      <c r="AE357" s="34"/>
    </row>
  </sheetData>
  <sheetProtection algorithmName="SHA-512" hashValue="LBEKsUtFUXySHvHf9hou9qxu6TxASTL7jlqxyHb8UPe5yMBWW+p/TqCw+ewuruSbkLPU2l6L+KtoJbBmhHEAUA==" saltValue="SXU5l1A88r5gVnMoXzR2dTxxUVP/07aVL8/ld+oQs8+Hq87KOWpGSFSDPH5OxyCPZ6z2yGPacb3fUjQZC5TXzQ==" spinCount="100000" sheet="1" objects="1" scenarios="1" formatColumns="0" formatRows="0" autoFilter="0"/>
  <autoFilter ref="C91:K356"/>
  <mergeCells count="9">
    <mergeCell ref="E50:H50"/>
    <mergeCell ref="E82:H82"/>
    <mergeCell ref="E84:H84"/>
    <mergeCell ref="L2:V2"/>
    <mergeCell ref="E7:H7"/>
    <mergeCell ref="E9:H9"/>
    <mergeCell ref="E18:H18"/>
    <mergeCell ref="E27:H27"/>
    <mergeCell ref="E48:H48"/>
  </mergeCells>
  <hyperlinks>
    <hyperlink ref="F96" r:id="rId1"/>
    <hyperlink ref="F98" r:id="rId2"/>
    <hyperlink ref="F103" r:id="rId3"/>
    <hyperlink ref="F105" r:id="rId4"/>
    <hyperlink ref="F107" r:id="rId5"/>
    <hyperlink ref="F109" r:id="rId6"/>
    <hyperlink ref="F111" r:id="rId7"/>
    <hyperlink ref="F113" r:id="rId8"/>
    <hyperlink ref="F117" r:id="rId9"/>
    <hyperlink ref="F121" r:id="rId10"/>
    <hyperlink ref="F123" r:id="rId11"/>
    <hyperlink ref="F125" r:id="rId12"/>
    <hyperlink ref="F127" r:id="rId13"/>
    <hyperlink ref="F129" r:id="rId14"/>
    <hyperlink ref="F131" r:id="rId15"/>
    <hyperlink ref="F133" r:id="rId16"/>
    <hyperlink ref="F135" r:id="rId17"/>
    <hyperlink ref="F137" r:id="rId18"/>
    <hyperlink ref="F141" r:id="rId19"/>
    <hyperlink ref="F144" r:id="rId20"/>
    <hyperlink ref="F148" r:id="rId21"/>
    <hyperlink ref="F157" r:id="rId22"/>
    <hyperlink ref="F162" r:id="rId23"/>
    <hyperlink ref="F167" r:id="rId24"/>
    <hyperlink ref="F171" r:id="rId25"/>
    <hyperlink ref="F177" r:id="rId26"/>
    <hyperlink ref="F180" r:id="rId27"/>
    <hyperlink ref="F184" r:id="rId28"/>
    <hyperlink ref="F191" r:id="rId29"/>
    <hyperlink ref="F195" r:id="rId30"/>
    <hyperlink ref="F212" r:id="rId31"/>
    <hyperlink ref="F216" r:id="rId32"/>
    <hyperlink ref="F224" r:id="rId33"/>
    <hyperlink ref="F228" r:id="rId34"/>
    <hyperlink ref="F241" r:id="rId35"/>
    <hyperlink ref="F248" r:id="rId36"/>
    <hyperlink ref="F252" r:id="rId37"/>
    <hyperlink ref="F256" r:id="rId38"/>
    <hyperlink ref="F260" r:id="rId39"/>
    <hyperlink ref="F262" r:id="rId40"/>
    <hyperlink ref="F264" r:id="rId41"/>
    <hyperlink ref="F268" r:id="rId42"/>
    <hyperlink ref="F276" r:id="rId43"/>
    <hyperlink ref="F280" r:id="rId44"/>
    <hyperlink ref="F287" r:id="rId45"/>
    <hyperlink ref="F291" r:id="rId46"/>
    <hyperlink ref="F296" r:id="rId47"/>
    <hyperlink ref="F300" r:id="rId48"/>
    <hyperlink ref="F302" r:id="rId49"/>
    <hyperlink ref="F306" r:id="rId50"/>
    <hyperlink ref="F308" r:id="rId51"/>
    <hyperlink ref="F312" r:id="rId52"/>
    <hyperlink ref="F314" r:id="rId53"/>
    <hyperlink ref="F318" r:id="rId54"/>
    <hyperlink ref="F322" r:id="rId55"/>
    <hyperlink ref="F327" r:id="rId56"/>
    <hyperlink ref="F329" r:id="rId57"/>
    <hyperlink ref="F331" r:id="rId58"/>
    <hyperlink ref="F335" r:id="rId59"/>
    <hyperlink ref="F344" r:id="rId60"/>
    <hyperlink ref="F348" r:id="rId6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96</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843</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ROUND(J81,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ROUND((SUM(BE81:BE107)),  2)</f>
        <v>0</v>
      </c>
      <c r="G33" s="34"/>
      <c r="H33" s="34"/>
      <c r="I33" s="118">
        <v>0.21</v>
      </c>
      <c r="J33" s="117">
        <f>ROUND(((SUM(BE81:BE107))*I33),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ROUND((SUM(BF81:BF107)),  2)</f>
        <v>0</v>
      </c>
      <c r="G34" s="34"/>
      <c r="H34" s="34"/>
      <c r="I34" s="118">
        <v>0.15</v>
      </c>
      <c r="J34" s="117">
        <f>ROUND(((SUM(BF81:BF107))*I34),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ROUND((SUM(BG81:BG107)),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ROUND((SUM(BH81:BH107)),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ROUND((SUM(BI81:BI107)),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SO 03.1.2 - Most v km 100,174 - Železniční svršek</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J81</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378</v>
      </c>
      <c r="E60" s="207"/>
      <c r="F60" s="207"/>
      <c r="G60" s="207"/>
      <c r="H60" s="207"/>
      <c r="I60" s="207"/>
      <c r="J60" s="208">
        <f>J82</f>
        <v>0</v>
      </c>
      <c r="K60" s="205"/>
      <c r="L60" s="209"/>
    </row>
    <row r="61" spans="1:47" s="14" customFormat="1" ht="19.899999999999999" hidden="1" customHeight="1">
      <c r="B61" s="210"/>
      <c r="C61" s="211"/>
      <c r="D61" s="212" t="s">
        <v>508</v>
      </c>
      <c r="E61" s="213"/>
      <c r="F61" s="213"/>
      <c r="G61" s="213"/>
      <c r="H61" s="213"/>
      <c r="I61" s="213"/>
      <c r="J61" s="214">
        <f>J83</f>
        <v>0</v>
      </c>
      <c r="K61" s="211"/>
      <c r="L61" s="215"/>
    </row>
    <row r="62" spans="1:47" s="2" customFormat="1" ht="21.75" hidden="1" customHeight="1">
      <c r="A62" s="34"/>
      <c r="B62" s="35"/>
      <c r="C62" s="36"/>
      <c r="D62" s="36"/>
      <c r="E62" s="36"/>
      <c r="F62" s="36"/>
      <c r="G62" s="36"/>
      <c r="H62" s="36"/>
      <c r="I62" s="36"/>
      <c r="J62" s="36"/>
      <c r="K62" s="36"/>
      <c r="L62" s="106"/>
      <c r="S62" s="34"/>
      <c r="T62" s="34"/>
      <c r="U62" s="34"/>
      <c r="V62" s="34"/>
      <c r="W62" s="34"/>
      <c r="X62" s="34"/>
      <c r="Y62" s="34"/>
      <c r="Z62" s="34"/>
      <c r="AA62" s="34"/>
      <c r="AB62" s="34"/>
      <c r="AC62" s="34"/>
      <c r="AD62" s="34"/>
      <c r="AE62" s="34"/>
    </row>
    <row r="63" spans="1:47" s="2" customFormat="1" ht="6.95" hidden="1" customHeight="1">
      <c r="A63" s="34"/>
      <c r="B63" s="47"/>
      <c r="C63" s="48"/>
      <c r="D63" s="48"/>
      <c r="E63" s="48"/>
      <c r="F63" s="48"/>
      <c r="G63" s="48"/>
      <c r="H63" s="48"/>
      <c r="I63" s="48"/>
      <c r="J63" s="48"/>
      <c r="K63" s="48"/>
      <c r="L63" s="106"/>
      <c r="S63" s="34"/>
      <c r="T63" s="34"/>
      <c r="U63" s="34"/>
      <c r="V63" s="34"/>
      <c r="W63" s="34"/>
      <c r="X63" s="34"/>
      <c r="Y63" s="34"/>
      <c r="Z63" s="34"/>
      <c r="AA63" s="34"/>
      <c r="AB63" s="34"/>
      <c r="AC63" s="34"/>
      <c r="AD63" s="34"/>
      <c r="AE63" s="34"/>
    </row>
    <row r="64" spans="1:47" ht="11.25" hidden="1"/>
    <row r="65" spans="1:31" ht="11.25" hidden="1"/>
    <row r="66" spans="1:31" ht="11.25" hidden="1"/>
    <row r="67" spans="1:31" s="2" customFormat="1" ht="6.95" customHeight="1">
      <c r="A67" s="34"/>
      <c r="B67" s="49"/>
      <c r="C67" s="50"/>
      <c r="D67" s="50"/>
      <c r="E67" s="50"/>
      <c r="F67" s="50"/>
      <c r="G67" s="50"/>
      <c r="H67" s="50"/>
      <c r="I67" s="50"/>
      <c r="J67" s="50"/>
      <c r="K67" s="50"/>
      <c r="L67" s="106"/>
      <c r="S67" s="34"/>
      <c r="T67" s="34"/>
      <c r="U67" s="34"/>
      <c r="V67" s="34"/>
      <c r="W67" s="34"/>
      <c r="X67" s="34"/>
      <c r="Y67" s="34"/>
      <c r="Z67" s="34"/>
      <c r="AA67" s="34"/>
      <c r="AB67" s="34"/>
      <c r="AC67" s="34"/>
      <c r="AD67" s="34"/>
      <c r="AE67" s="34"/>
    </row>
    <row r="68" spans="1:31" s="2" customFormat="1" ht="24.95" customHeight="1">
      <c r="A68" s="34"/>
      <c r="B68" s="35"/>
      <c r="C68" s="23" t="s">
        <v>122</v>
      </c>
      <c r="D68" s="36"/>
      <c r="E68" s="36"/>
      <c r="F68" s="36"/>
      <c r="G68" s="36"/>
      <c r="H68" s="36"/>
      <c r="I68" s="36"/>
      <c r="J68" s="36"/>
      <c r="K68" s="36"/>
      <c r="L68" s="106"/>
      <c r="S68" s="34"/>
      <c r="T68" s="34"/>
      <c r="U68" s="34"/>
      <c r="V68" s="34"/>
      <c r="W68" s="34"/>
      <c r="X68" s="34"/>
      <c r="Y68" s="34"/>
      <c r="Z68" s="34"/>
      <c r="AA68" s="34"/>
      <c r="AB68" s="34"/>
      <c r="AC68" s="34"/>
      <c r="AD68" s="34"/>
      <c r="AE68" s="34"/>
    </row>
    <row r="69" spans="1:31" s="2" customFormat="1" ht="6.95" customHeight="1">
      <c r="A69" s="34"/>
      <c r="B69" s="35"/>
      <c r="C69" s="36"/>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12" customHeight="1">
      <c r="A70" s="34"/>
      <c r="B70" s="35"/>
      <c r="C70" s="29" t="s">
        <v>16</v>
      </c>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6.5" customHeight="1">
      <c r="A71" s="34"/>
      <c r="B71" s="35"/>
      <c r="C71" s="36"/>
      <c r="D71" s="36"/>
      <c r="E71" s="297" t="str">
        <f>E7</f>
        <v>Oprava trati v úseku Kunčice n. L. - Hostinné</v>
      </c>
      <c r="F71" s="298"/>
      <c r="G71" s="298"/>
      <c r="H71" s="298"/>
      <c r="I71" s="36"/>
      <c r="J71" s="36"/>
      <c r="K71" s="36"/>
      <c r="L71" s="106"/>
      <c r="S71" s="34"/>
      <c r="T71" s="34"/>
      <c r="U71" s="34"/>
      <c r="V71" s="34"/>
      <c r="W71" s="34"/>
      <c r="X71" s="34"/>
      <c r="Y71" s="34"/>
      <c r="Z71" s="34"/>
      <c r="AA71" s="34"/>
      <c r="AB71" s="34"/>
      <c r="AC71" s="34"/>
      <c r="AD71" s="34"/>
      <c r="AE71" s="34"/>
    </row>
    <row r="72" spans="1:31" s="2" customFormat="1" ht="12" customHeight="1">
      <c r="A72" s="34"/>
      <c r="B72" s="35"/>
      <c r="C72" s="29" t="s">
        <v>116</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6.5" customHeight="1">
      <c r="A73" s="34"/>
      <c r="B73" s="35"/>
      <c r="C73" s="36"/>
      <c r="D73" s="36"/>
      <c r="E73" s="254" t="str">
        <f>E9</f>
        <v>SO 03.1.2 - Most v km 100,174 - Železniční svršek</v>
      </c>
      <c r="F73" s="299"/>
      <c r="G73" s="299"/>
      <c r="H73" s="299"/>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22</v>
      </c>
      <c r="D75" s="36"/>
      <c r="E75" s="36"/>
      <c r="F75" s="27" t="str">
        <f>F12</f>
        <v>TÚ Kunčice n. L. - Hostinné</v>
      </c>
      <c r="G75" s="36"/>
      <c r="H75" s="36"/>
      <c r="I75" s="29" t="s">
        <v>24</v>
      </c>
      <c r="J75" s="59" t="str">
        <f>IF(J12="","",J12)</f>
        <v>23. 12. 2022</v>
      </c>
      <c r="K75" s="36"/>
      <c r="L75" s="106"/>
      <c r="S75" s="34"/>
      <c r="T75" s="34"/>
      <c r="U75" s="34"/>
      <c r="V75" s="34"/>
      <c r="W75" s="34"/>
      <c r="X75" s="34"/>
      <c r="Y75" s="34"/>
      <c r="Z75" s="34"/>
      <c r="AA75" s="34"/>
      <c r="AB75" s="34"/>
      <c r="AC75" s="34"/>
      <c r="AD75" s="34"/>
      <c r="AE75" s="34"/>
    </row>
    <row r="76" spans="1:31" s="2" customFormat="1" ht="6.95" customHeight="1">
      <c r="A76" s="34"/>
      <c r="B76" s="35"/>
      <c r="C76" s="36"/>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5.2" customHeight="1">
      <c r="A77" s="34"/>
      <c r="B77" s="35"/>
      <c r="C77" s="29" t="s">
        <v>26</v>
      </c>
      <c r="D77" s="36"/>
      <c r="E77" s="36"/>
      <c r="F77" s="27" t="str">
        <f>E15</f>
        <v>Správa železnic, s.o.</v>
      </c>
      <c r="G77" s="36"/>
      <c r="H77" s="36"/>
      <c r="I77" s="29" t="s">
        <v>33</v>
      </c>
      <c r="J77" s="32" t="str">
        <f>E21</f>
        <v xml:space="preserve"> </v>
      </c>
      <c r="K77" s="36"/>
      <c r="L77" s="106"/>
      <c r="S77" s="34"/>
      <c r="T77" s="34"/>
      <c r="U77" s="34"/>
      <c r="V77" s="34"/>
      <c r="W77" s="34"/>
      <c r="X77" s="34"/>
      <c r="Y77" s="34"/>
      <c r="Z77" s="34"/>
      <c r="AA77" s="34"/>
      <c r="AB77" s="34"/>
      <c r="AC77" s="34"/>
      <c r="AD77" s="34"/>
      <c r="AE77" s="34"/>
    </row>
    <row r="78" spans="1:31" s="2" customFormat="1" ht="15.2" customHeight="1">
      <c r="A78" s="34"/>
      <c r="B78" s="35"/>
      <c r="C78" s="29" t="s">
        <v>31</v>
      </c>
      <c r="D78" s="36"/>
      <c r="E78" s="36"/>
      <c r="F78" s="27" t="str">
        <f>IF(E18="","",E18)</f>
        <v>Vyplň údaj</v>
      </c>
      <c r="G78" s="36"/>
      <c r="H78" s="36"/>
      <c r="I78" s="29" t="s">
        <v>36</v>
      </c>
      <c r="J78" s="32" t="str">
        <f>E24</f>
        <v>ST Hradec Králové</v>
      </c>
      <c r="K78" s="36"/>
      <c r="L78" s="106"/>
      <c r="S78" s="34"/>
      <c r="T78" s="34"/>
      <c r="U78" s="34"/>
      <c r="V78" s="34"/>
      <c r="W78" s="34"/>
      <c r="X78" s="34"/>
      <c r="Y78" s="34"/>
      <c r="Z78" s="34"/>
      <c r="AA78" s="34"/>
      <c r="AB78" s="34"/>
      <c r="AC78" s="34"/>
      <c r="AD78" s="34"/>
      <c r="AE78" s="34"/>
    </row>
    <row r="79" spans="1:31" s="2" customFormat="1" ht="10.3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9" customFormat="1" ht="29.25" customHeight="1">
      <c r="A80" s="134"/>
      <c r="B80" s="135"/>
      <c r="C80" s="136" t="s">
        <v>123</v>
      </c>
      <c r="D80" s="137" t="s">
        <v>59</v>
      </c>
      <c r="E80" s="137" t="s">
        <v>55</v>
      </c>
      <c r="F80" s="137" t="s">
        <v>56</v>
      </c>
      <c r="G80" s="137" t="s">
        <v>124</v>
      </c>
      <c r="H80" s="137" t="s">
        <v>125</v>
      </c>
      <c r="I80" s="137" t="s">
        <v>126</v>
      </c>
      <c r="J80" s="137" t="s">
        <v>120</v>
      </c>
      <c r="K80" s="138" t="s">
        <v>127</v>
      </c>
      <c r="L80" s="139"/>
      <c r="M80" s="68" t="s">
        <v>28</v>
      </c>
      <c r="N80" s="69" t="s">
        <v>44</v>
      </c>
      <c r="O80" s="69" t="s">
        <v>128</v>
      </c>
      <c r="P80" s="69" t="s">
        <v>129</v>
      </c>
      <c r="Q80" s="69" t="s">
        <v>130</v>
      </c>
      <c r="R80" s="69" t="s">
        <v>131</v>
      </c>
      <c r="S80" s="69" t="s">
        <v>132</v>
      </c>
      <c r="T80" s="70" t="s">
        <v>133</v>
      </c>
      <c r="U80" s="134"/>
      <c r="V80" s="134"/>
      <c r="W80" s="134"/>
      <c r="X80" s="134"/>
      <c r="Y80" s="134"/>
      <c r="Z80" s="134"/>
      <c r="AA80" s="134"/>
      <c r="AB80" s="134"/>
      <c r="AC80" s="134"/>
      <c r="AD80" s="134"/>
      <c r="AE80" s="134"/>
    </row>
    <row r="81" spans="1:65" s="2" customFormat="1" ht="22.9" customHeight="1">
      <c r="A81" s="34"/>
      <c r="B81" s="35"/>
      <c r="C81" s="75" t="s">
        <v>134</v>
      </c>
      <c r="D81" s="36"/>
      <c r="E81" s="36"/>
      <c r="F81" s="36"/>
      <c r="G81" s="36"/>
      <c r="H81" s="36"/>
      <c r="I81" s="36"/>
      <c r="J81" s="140">
        <f>BK81</f>
        <v>0</v>
      </c>
      <c r="K81" s="36"/>
      <c r="L81" s="39"/>
      <c r="M81" s="71"/>
      <c r="N81" s="141"/>
      <c r="O81" s="72"/>
      <c r="P81" s="142">
        <f>P82</f>
        <v>0</v>
      </c>
      <c r="Q81" s="72"/>
      <c r="R81" s="142">
        <f>R82</f>
        <v>0</v>
      </c>
      <c r="S81" s="72"/>
      <c r="T81" s="143">
        <f>T82</f>
        <v>75.590246300000004</v>
      </c>
      <c r="U81" s="34"/>
      <c r="V81" s="34"/>
      <c r="W81" s="34"/>
      <c r="X81" s="34"/>
      <c r="Y81" s="34"/>
      <c r="Z81" s="34"/>
      <c r="AA81" s="34"/>
      <c r="AB81" s="34"/>
      <c r="AC81" s="34"/>
      <c r="AD81" s="34"/>
      <c r="AE81" s="34"/>
      <c r="AT81" s="17" t="s">
        <v>73</v>
      </c>
      <c r="AU81" s="17" t="s">
        <v>121</v>
      </c>
      <c r="BK81" s="144">
        <f>BK82</f>
        <v>0</v>
      </c>
    </row>
    <row r="82" spans="1:65" s="15" customFormat="1" ht="25.9" customHeight="1">
      <c r="B82" s="216"/>
      <c r="C82" s="217"/>
      <c r="D82" s="218" t="s">
        <v>73</v>
      </c>
      <c r="E82" s="219" t="s">
        <v>381</v>
      </c>
      <c r="F82" s="219" t="s">
        <v>382</v>
      </c>
      <c r="G82" s="217"/>
      <c r="H82" s="217"/>
      <c r="I82" s="220"/>
      <c r="J82" s="221">
        <f>BK82</f>
        <v>0</v>
      </c>
      <c r="K82" s="217"/>
      <c r="L82" s="222"/>
      <c r="M82" s="223"/>
      <c r="N82" s="224"/>
      <c r="O82" s="224"/>
      <c r="P82" s="225">
        <f>P83</f>
        <v>0</v>
      </c>
      <c r="Q82" s="224"/>
      <c r="R82" s="225">
        <f>R83</f>
        <v>0</v>
      </c>
      <c r="S82" s="224"/>
      <c r="T82" s="226">
        <f>T83</f>
        <v>75.590246300000004</v>
      </c>
      <c r="AR82" s="227" t="s">
        <v>82</v>
      </c>
      <c r="AT82" s="228" t="s">
        <v>73</v>
      </c>
      <c r="AU82" s="228" t="s">
        <v>74</v>
      </c>
      <c r="AY82" s="227" t="s">
        <v>141</v>
      </c>
      <c r="BK82" s="229">
        <f>BK83</f>
        <v>0</v>
      </c>
    </row>
    <row r="83" spans="1:65" s="15" customFormat="1" ht="22.9" customHeight="1">
      <c r="B83" s="216"/>
      <c r="C83" s="217"/>
      <c r="D83" s="218" t="s">
        <v>73</v>
      </c>
      <c r="E83" s="230" t="s">
        <v>161</v>
      </c>
      <c r="F83" s="230" t="s">
        <v>612</v>
      </c>
      <c r="G83" s="217"/>
      <c r="H83" s="217"/>
      <c r="I83" s="220"/>
      <c r="J83" s="231">
        <f>BK83</f>
        <v>0</v>
      </c>
      <c r="K83" s="217"/>
      <c r="L83" s="222"/>
      <c r="M83" s="223"/>
      <c r="N83" s="224"/>
      <c r="O83" s="224"/>
      <c r="P83" s="225">
        <f>SUM(P84:P107)</f>
        <v>0</v>
      </c>
      <c r="Q83" s="224"/>
      <c r="R83" s="225">
        <f>SUM(R84:R107)</f>
        <v>0</v>
      </c>
      <c r="S83" s="224"/>
      <c r="T83" s="226">
        <f>SUM(T84:T107)</f>
        <v>75.590246300000004</v>
      </c>
      <c r="AR83" s="227" t="s">
        <v>82</v>
      </c>
      <c r="AT83" s="228" t="s">
        <v>73</v>
      </c>
      <c r="AU83" s="228" t="s">
        <v>82</v>
      </c>
      <c r="AY83" s="227" t="s">
        <v>141</v>
      </c>
      <c r="BK83" s="229">
        <f>SUM(BK84:BK107)</f>
        <v>0</v>
      </c>
    </row>
    <row r="84" spans="1:65" s="2" customFormat="1" ht="55.5" customHeight="1">
      <c r="A84" s="34"/>
      <c r="B84" s="35"/>
      <c r="C84" s="145" t="s">
        <v>82</v>
      </c>
      <c r="D84" s="145" t="s">
        <v>135</v>
      </c>
      <c r="E84" s="146" t="s">
        <v>844</v>
      </c>
      <c r="F84" s="147" t="s">
        <v>845</v>
      </c>
      <c r="G84" s="148" t="s">
        <v>202</v>
      </c>
      <c r="H84" s="149">
        <v>17.5</v>
      </c>
      <c r="I84" s="150"/>
      <c r="J84" s="151">
        <f>ROUND(I84*H84,2)</f>
        <v>0</v>
      </c>
      <c r="K84" s="147" t="s">
        <v>518</v>
      </c>
      <c r="L84" s="39"/>
      <c r="M84" s="152" t="s">
        <v>28</v>
      </c>
      <c r="N84" s="153" t="s">
        <v>45</v>
      </c>
      <c r="O84" s="64"/>
      <c r="P84" s="154">
        <f>O84*H84</f>
        <v>0</v>
      </c>
      <c r="Q84" s="154">
        <v>0</v>
      </c>
      <c r="R84" s="154">
        <f>Q84*H84</f>
        <v>0</v>
      </c>
      <c r="S84" s="154">
        <v>1.8080000000000001</v>
      </c>
      <c r="T84" s="155">
        <f>S84*H84</f>
        <v>31.64</v>
      </c>
      <c r="U84" s="34"/>
      <c r="V84" s="34"/>
      <c r="W84" s="34"/>
      <c r="X84" s="34"/>
      <c r="Y84" s="34"/>
      <c r="Z84" s="34"/>
      <c r="AA84" s="34"/>
      <c r="AB84" s="34"/>
      <c r="AC84" s="34"/>
      <c r="AD84" s="34"/>
      <c r="AE84" s="34"/>
      <c r="AR84" s="156" t="s">
        <v>140</v>
      </c>
      <c r="AT84" s="156" t="s">
        <v>135</v>
      </c>
      <c r="AU84" s="156" t="s">
        <v>84</v>
      </c>
      <c r="AY84" s="17" t="s">
        <v>141</v>
      </c>
      <c r="BE84" s="157">
        <f>IF(N84="základní",J84,0)</f>
        <v>0</v>
      </c>
      <c r="BF84" s="157">
        <f>IF(N84="snížená",J84,0)</f>
        <v>0</v>
      </c>
      <c r="BG84" s="157">
        <f>IF(N84="zákl. přenesená",J84,0)</f>
        <v>0</v>
      </c>
      <c r="BH84" s="157">
        <f>IF(N84="sníž. přenesená",J84,0)</f>
        <v>0</v>
      </c>
      <c r="BI84" s="157">
        <f>IF(N84="nulová",J84,0)</f>
        <v>0</v>
      </c>
      <c r="BJ84" s="17" t="s">
        <v>82</v>
      </c>
      <c r="BK84" s="157">
        <f>ROUND(I84*H84,2)</f>
        <v>0</v>
      </c>
      <c r="BL84" s="17" t="s">
        <v>140</v>
      </c>
      <c r="BM84" s="156" t="s">
        <v>84</v>
      </c>
    </row>
    <row r="85" spans="1:65" s="2" customFormat="1" ht="11.25">
      <c r="A85" s="34"/>
      <c r="B85" s="35"/>
      <c r="C85" s="36"/>
      <c r="D85" s="239" t="s">
        <v>519</v>
      </c>
      <c r="E85" s="36"/>
      <c r="F85" s="240" t="s">
        <v>846</v>
      </c>
      <c r="G85" s="36"/>
      <c r="H85" s="36"/>
      <c r="I85" s="233"/>
      <c r="J85" s="36"/>
      <c r="K85" s="36"/>
      <c r="L85" s="39"/>
      <c r="M85" s="234"/>
      <c r="N85" s="235"/>
      <c r="O85" s="64"/>
      <c r="P85" s="64"/>
      <c r="Q85" s="64"/>
      <c r="R85" s="64"/>
      <c r="S85" s="64"/>
      <c r="T85" s="65"/>
      <c r="U85" s="34"/>
      <c r="V85" s="34"/>
      <c r="W85" s="34"/>
      <c r="X85" s="34"/>
      <c r="Y85" s="34"/>
      <c r="Z85" s="34"/>
      <c r="AA85" s="34"/>
      <c r="AB85" s="34"/>
      <c r="AC85" s="34"/>
      <c r="AD85" s="34"/>
      <c r="AE85" s="34"/>
      <c r="AT85" s="17" t="s">
        <v>519</v>
      </c>
      <c r="AU85" s="17" t="s">
        <v>84</v>
      </c>
    </row>
    <row r="86" spans="1:65" s="2" customFormat="1" ht="16.5" customHeight="1">
      <c r="A86" s="34"/>
      <c r="B86" s="35"/>
      <c r="C86" s="145" t="s">
        <v>84</v>
      </c>
      <c r="D86" s="145" t="s">
        <v>135</v>
      </c>
      <c r="E86" s="146" t="s">
        <v>847</v>
      </c>
      <c r="F86" s="147" t="s">
        <v>848</v>
      </c>
      <c r="G86" s="148" t="s">
        <v>159</v>
      </c>
      <c r="H86" s="149">
        <v>200</v>
      </c>
      <c r="I86" s="150"/>
      <c r="J86" s="151">
        <f>ROUND(I86*H86,2)</f>
        <v>0</v>
      </c>
      <c r="K86" s="147" t="s">
        <v>518</v>
      </c>
      <c r="L86" s="39"/>
      <c r="M86" s="152" t="s">
        <v>28</v>
      </c>
      <c r="N86" s="153" t="s">
        <v>45</v>
      </c>
      <c r="O86" s="64"/>
      <c r="P86" s="154">
        <f>O86*H86</f>
        <v>0</v>
      </c>
      <c r="Q86" s="154">
        <v>0</v>
      </c>
      <c r="R86" s="154">
        <f>Q86*H86</f>
        <v>0</v>
      </c>
      <c r="S86" s="154">
        <v>0.2</v>
      </c>
      <c r="T86" s="155">
        <f>S86*H86</f>
        <v>40</v>
      </c>
      <c r="U86" s="34"/>
      <c r="V86" s="34"/>
      <c r="W86" s="34"/>
      <c r="X86" s="34"/>
      <c r="Y86" s="34"/>
      <c r="Z86" s="34"/>
      <c r="AA86" s="34"/>
      <c r="AB86" s="34"/>
      <c r="AC86" s="34"/>
      <c r="AD86" s="34"/>
      <c r="AE86" s="34"/>
      <c r="AR86" s="156" t="s">
        <v>140</v>
      </c>
      <c r="AT86" s="156" t="s">
        <v>135</v>
      </c>
      <c r="AU86" s="156" t="s">
        <v>84</v>
      </c>
      <c r="AY86" s="17" t="s">
        <v>141</v>
      </c>
      <c r="BE86" s="157">
        <f>IF(N86="základní",J86,0)</f>
        <v>0</v>
      </c>
      <c r="BF86" s="157">
        <f>IF(N86="snížená",J86,0)</f>
        <v>0</v>
      </c>
      <c r="BG86" s="157">
        <f>IF(N86="zákl. přenesená",J86,0)</f>
        <v>0</v>
      </c>
      <c r="BH86" s="157">
        <f>IF(N86="sníž. přenesená",J86,0)</f>
        <v>0</v>
      </c>
      <c r="BI86" s="157">
        <f>IF(N86="nulová",J86,0)</f>
        <v>0</v>
      </c>
      <c r="BJ86" s="17" t="s">
        <v>82</v>
      </c>
      <c r="BK86" s="157">
        <f>ROUND(I86*H86,2)</f>
        <v>0</v>
      </c>
      <c r="BL86" s="17" t="s">
        <v>140</v>
      </c>
      <c r="BM86" s="156" t="s">
        <v>140</v>
      </c>
    </row>
    <row r="87" spans="1:65" s="2" customFormat="1" ht="11.25">
      <c r="A87" s="34"/>
      <c r="B87" s="35"/>
      <c r="C87" s="36"/>
      <c r="D87" s="239" t="s">
        <v>519</v>
      </c>
      <c r="E87" s="36"/>
      <c r="F87" s="240" t="s">
        <v>849</v>
      </c>
      <c r="G87" s="36"/>
      <c r="H87" s="36"/>
      <c r="I87" s="233"/>
      <c r="J87" s="36"/>
      <c r="K87" s="36"/>
      <c r="L87" s="39"/>
      <c r="M87" s="234"/>
      <c r="N87" s="235"/>
      <c r="O87" s="64"/>
      <c r="P87" s="64"/>
      <c r="Q87" s="64"/>
      <c r="R87" s="64"/>
      <c r="S87" s="64"/>
      <c r="T87" s="65"/>
      <c r="U87" s="34"/>
      <c r="V87" s="34"/>
      <c r="W87" s="34"/>
      <c r="X87" s="34"/>
      <c r="Y87" s="34"/>
      <c r="Z87" s="34"/>
      <c r="AA87" s="34"/>
      <c r="AB87" s="34"/>
      <c r="AC87" s="34"/>
      <c r="AD87" s="34"/>
      <c r="AE87" s="34"/>
      <c r="AT87" s="17" t="s">
        <v>519</v>
      </c>
      <c r="AU87" s="17" t="s">
        <v>84</v>
      </c>
    </row>
    <row r="88" spans="1:65" s="2" customFormat="1" ht="24.2" customHeight="1">
      <c r="A88" s="34"/>
      <c r="B88" s="35"/>
      <c r="C88" s="145" t="s">
        <v>152</v>
      </c>
      <c r="D88" s="145" t="s">
        <v>135</v>
      </c>
      <c r="E88" s="146" t="s">
        <v>850</v>
      </c>
      <c r="F88" s="147" t="s">
        <v>851</v>
      </c>
      <c r="G88" s="148" t="s">
        <v>159</v>
      </c>
      <c r="H88" s="149">
        <v>27.17</v>
      </c>
      <c r="I88" s="150"/>
      <c r="J88" s="151">
        <f>ROUND(I88*H88,2)</f>
        <v>0</v>
      </c>
      <c r="K88" s="147" t="s">
        <v>518</v>
      </c>
      <c r="L88" s="39"/>
      <c r="M88" s="152" t="s">
        <v>28</v>
      </c>
      <c r="N88" s="153" t="s">
        <v>45</v>
      </c>
      <c r="O88" s="64"/>
      <c r="P88" s="154">
        <f>O88*H88</f>
        <v>0</v>
      </c>
      <c r="Q88" s="154">
        <v>0</v>
      </c>
      <c r="R88" s="154">
        <f>Q88*H88</f>
        <v>0</v>
      </c>
      <c r="S88" s="154">
        <v>0</v>
      </c>
      <c r="T88" s="155">
        <f>S88*H88</f>
        <v>0</v>
      </c>
      <c r="U88" s="34"/>
      <c r="V88" s="34"/>
      <c r="W88" s="34"/>
      <c r="X88" s="34"/>
      <c r="Y88" s="34"/>
      <c r="Z88" s="34"/>
      <c r="AA88" s="34"/>
      <c r="AB88" s="34"/>
      <c r="AC88" s="34"/>
      <c r="AD88" s="34"/>
      <c r="AE88" s="34"/>
      <c r="AR88" s="156" t="s">
        <v>140</v>
      </c>
      <c r="AT88" s="156" t="s">
        <v>135</v>
      </c>
      <c r="AU88" s="156" t="s">
        <v>84</v>
      </c>
      <c r="AY88" s="17" t="s">
        <v>141</v>
      </c>
      <c r="BE88" s="157">
        <f>IF(N88="základní",J88,0)</f>
        <v>0</v>
      </c>
      <c r="BF88" s="157">
        <f>IF(N88="snížená",J88,0)</f>
        <v>0</v>
      </c>
      <c r="BG88" s="157">
        <f>IF(N88="zákl. přenesená",J88,0)</f>
        <v>0</v>
      </c>
      <c r="BH88" s="157">
        <f>IF(N88="sníž. přenesená",J88,0)</f>
        <v>0</v>
      </c>
      <c r="BI88" s="157">
        <f>IF(N88="nulová",J88,0)</f>
        <v>0</v>
      </c>
      <c r="BJ88" s="17" t="s">
        <v>82</v>
      </c>
      <c r="BK88" s="157">
        <f>ROUND(I88*H88,2)</f>
        <v>0</v>
      </c>
      <c r="BL88" s="17" t="s">
        <v>140</v>
      </c>
      <c r="BM88" s="156" t="s">
        <v>155</v>
      </c>
    </row>
    <row r="89" spans="1:65" s="2" customFormat="1" ht="11.25">
      <c r="A89" s="34"/>
      <c r="B89" s="35"/>
      <c r="C89" s="36"/>
      <c r="D89" s="239" t="s">
        <v>519</v>
      </c>
      <c r="E89" s="36"/>
      <c r="F89" s="240" t="s">
        <v>852</v>
      </c>
      <c r="G89" s="36"/>
      <c r="H89" s="36"/>
      <c r="I89" s="233"/>
      <c r="J89" s="36"/>
      <c r="K89" s="36"/>
      <c r="L89" s="39"/>
      <c r="M89" s="234"/>
      <c r="N89" s="235"/>
      <c r="O89" s="64"/>
      <c r="P89" s="64"/>
      <c r="Q89" s="64"/>
      <c r="R89" s="64"/>
      <c r="S89" s="64"/>
      <c r="T89" s="65"/>
      <c r="U89" s="34"/>
      <c r="V89" s="34"/>
      <c r="W89" s="34"/>
      <c r="X89" s="34"/>
      <c r="Y89" s="34"/>
      <c r="Z89" s="34"/>
      <c r="AA89" s="34"/>
      <c r="AB89" s="34"/>
      <c r="AC89" s="34"/>
      <c r="AD89" s="34"/>
      <c r="AE89" s="34"/>
      <c r="AT89" s="17" t="s">
        <v>519</v>
      </c>
      <c r="AU89" s="17" t="s">
        <v>84</v>
      </c>
    </row>
    <row r="90" spans="1:65" s="11" customFormat="1" ht="11.25">
      <c r="B90" s="169"/>
      <c r="C90" s="170"/>
      <c r="D90" s="160" t="s">
        <v>142</v>
      </c>
      <c r="E90" s="171" t="s">
        <v>28</v>
      </c>
      <c r="F90" s="172" t="s">
        <v>853</v>
      </c>
      <c r="G90" s="170"/>
      <c r="H90" s="173">
        <v>27.17</v>
      </c>
      <c r="I90" s="174"/>
      <c r="J90" s="170"/>
      <c r="K90" s="170"/>
      <c r="L90" s="175"/>
      <c r="M90" s="176"/>
      <c r="N90" s="177"/>
      <c r="O90" s="177"/>
      <c r="P90" s="177"/>
      <c r="Q90" s="177"/>
      <c r="R90" s="177"/>
      <c r="S90" s="177"/>
      <c r="T90" s="178"/>
      <c r="AT90" s="179" t="s">
        <v>142</v>
      </c>
      <c r="AU90" s="179" t="s">
        <v>84</v>
      </c>
      <c r="AV90" s="11" t="s">
        <v>84</v>
      </c>
      <c r="AW90" s="11" t="s">
        <v>35</v>
      </c>
      <c r="AX90" s="11" t="s">
        <v>74</v>
      </c>
      <c r="AY90" s="179" t="s">
        <v>141</v>
      </c>
    </row>
    <row r="91" spans="1:65" s="12" customFormat="1" ht="11.25">
      <c r="B91" s="180"/>
      <c r="C91" s="181"/>
      <c r="D91" s="160" t="s">
        <v>142</v>
      </c>
      <c r="E91" s="182" t="s">
        <v>28</v>
      </c>
      <c r="F91" s="183" t="s">
        <v>145</v>
      </c>
      <c r="G91" s="181"/>
      <c r="H91" s="184">
        <v>27.17</v>
      </c>
      <c r="I91" s="185"/>
      <c r="J91" s="181"/>
      <c r="K91" s="181"/>
      <c r="L91" s="186"/>
      <c r="M91" s="187"/>
      <c r="N91" s="188"/>
      <c r="O91" s="188"/>
      <c r="P91" s="188"/>
      <c r="Q91" s="188"/>
      <c r="R91" s="188"/>
      <c r="S91" s="188"/>
      <c r="T91" s="189"/>
      <c r="AT91" s="190" t="s">
        <v>142</v>
      </c>
      <c r="AU91" s="190" t="s">
        <v>84</v>
      </c>
      <c r="AV91" s="12" t="s">
        <v>140</v>
      </c>
      <c r="AW91" s="12" t="s">
        <v>35</v>
      </c>
      <c r="AX91" s="12" t="s">
        <v>82</v>
      </c>
      <c r="AY91" s="190" t="s">
        <v>141</v>
      </c>
    </row>
    <row r="92" spans="1:65" s="2" customFormat="1" ht="24.2" customHeight="1">
      <c r="A92" s="34"/>
      <c r="B92" s="35"/>
      <c r="C92" s="145" t="s">
        <v>140</v>
      </c>
      <c r="D92" s="145" t="s">
        <v>135</v>
      </c>
      <c r="E92" s="146" t="s">
        <v>854</v>
      </c>
      <c r="F92" s="147" t="s">
        <v>855</v>
      </c>
      <c r="G92" s="148" t="s">
        <v>159</v>
      </c>
      <c r="H92" s="149">
        <v>27.17</v>
      </c>
      <c r="I92" s="150"/>
      <c r="J92" s="151">
        <f>ROUND(I92*H92,2)</f>
        <v>0</v>
      </c>
      <c r="K92" s="147" t="s">
        <v>518</v>
      </c>
      <c r="L92" s="39"/>
      <c r="M92" s="152" t="s">
        <v>28</v>
      </c>
      <c r="N92" s="153" t="s">
        <v>45</v>
      </c>
      <c r="O92" s="64"/>
      <c r="P92" s="154">
        <f>O92*H92</f>
        <v>0</v>
      </c>
      <c r="Q92" s="154">
        <v>0</v>
      </c>
      <c r="R92" s="154">
        <f>Q92*H92</f>
        <v>0</v>
      </c>
      <c r="S92" s="154">
        <v>0.14538999999999999</v>
      </c>
      <c r="T92" s="155">
        <f>S92*H92</f>
        <v>3.9502462999999999</v>
      </c>
      <c r="U92" s="34"/>
      <c r="V92" s="34"/>
      <c r="W92" s="34"/>
      <c r="X92" s="34"/>
      <c r="Y92" s="34"/>
      <c r="Z92" s="34"/>
      <c r="AA92" s="34"/>
      <c r="AB92" s="34"/>
      <c r="AC92" s="34"/>
      <c r="AD92" s="34"/>
      <c r="AE92" s="34"/>
      <c r="AR92" s="156" t="s">
        <v>140</v>
      </c>
      <c r="AT92" s="156" t="s">
        <v>135</v>
      </c>
      <c r="AU92" s="156" t="s">
        <v>84</v>
      </c>
      <c r="AY92" s="17" t="s">
        <v>141</v>
      </c>
      <c r="BE92" s="157">
        <f>IF(N92="základní",J92,0)</f>
        <v>0</v>
      </c>
      <c r="BF92" s="157">
        <f>IF(N92="snížená",J92,0)</f>
        <v>0</v>
      </c>
      <c r="BG92" s="157">
        <f>IF(N92="zákl. přenesená",J92,0)</f>
        <v>0</v>
      </c>
      <c r="BH92" s="157">
        <f>IF(N92="sníž. přenesená",J92,0)</f>
        <v>0</v>
      </c>
      <c r="BI92" s="157">
        <f>IF(N92="nulová",J92,0)</f>
        <v>0</v>
      </c>
      <c r="BJ92" s="17" t="s">
        <v>82</v>
      </c>
      <c r="BK92" s="157">
        <f>ROUND(I92*H92,2)</f>
        <v>0</v>
      </c>
      <c r="BL92" s="17" t="s">
        <v>140</v>
      </c>
      <c r="BM92" s="156" t="s">
        <v>149</v>
      </c>
    </row>
    <row r="93" spans="1:65" s="2" customFormat="1" ht="11.25">
      <c r="A93" s="34"/>
      <c r="B93" s="35"/>
      <c r="C93" s="36"/>
      <c r="D93" s="239" t="s">
        <v>519</v>
      </c>
      <c r="E93" s="36"/>
      <c r="F93" s="240" t="s">
        <v>856</v>
      </c>
      <c r="G93" s="36"/>
      <c r="H93" s="36"/>
      <c r="I93" s="233"/>
      <c r="J93" s="36"/>
      <c r="K93" s="36"/>
      <c r="L93" s="39"/>
      <c r="M93" s="234"/>
      <c r="N93" s="235"/>
      <c r="O93" s="64"/>
      <c r="P93" s="64"/>
      <c r="Q93" s="64"/>
      <c r="R93" s="64"/>
      <c r="S93" s="64"/>
      <c r="T93" s="65"/>
      <c r="U93" s="34"/>
      <c r="V93" s="34"/>
      <c r="W93" s="34"/>
      <c r="X93" s="34"/>
      <c r="Y93" s="34"/>
      <c r="Z93" s="34"/>
      <c r="AA93" s="34"/>
      <c r="AB93" s="34"/>
      <c r="AC93" s="34"/>
      <c r="AD93" s="34"/>
      <c r="AE93" s="34"/>
      <c r="AT93" s="17" t="s">
        <v>519</v>
      </c>
      <c r="AU93" s="17" t="s">
        <v>84</v>
      </c>
    </row>
    <row r="94" spans="1:65" s="11" customFormat="1" ht="11.25">
      <c r="B94" s="169"/>
      <c r="C94" s="170"/>
      <c r="D94" s="160" t="s">
        <v>142</v>
      </c>
      <c r="E94" s="171" t="s">
        <v>28</v>
      </c>
      <c r="F94" s="172" t="s">
        <v>853</v>
      </c>
      <c r="G94" s="170"/>
      <c r="H94" s="173">
        <v>27.17</v>
      </c>
      <c r="I94" s="174"/>
      <c r="J94" s="170"/>
      <c r="K94" s="170"/>
      <c r="L94" s="175"/>
      <c r="M94" s="176"/>
      <c r="N94" s="177"/>
      <c r="O94" s="177"/>
      <c r="P94" s="177"/>
      <c r="Q94" s="177"/>
      <c r="R94" s="177"/>
      <c r="S94" s="177"/>
      <c r="T94" s="178"/>
      <c r="AT94" s="179" t="s">
        <v>142</v>
      </c>
      <c r="AU94" s="179" t="s">
        <v>84</v>
      </c>
      <c r="AV94" s="11" t="s">
        <v>84</v>
      </c>
      <c r="AW94" s="11" t="s">
        <v>35</v>
      </c>
      <c r="AX94" s="11" t="s">
        <v>74</v>
      </c>
      <c r="AY94" s="179" t="s">
        <v>141</v>
      </c>
    </row>
    <row r="95" spans="1:65" s="12" customFormat="1" ht="11.25">
      <c r="B95" s="180"/>
      <c r="C95" s="181"/>
      <c r="D95" s="160" t="s">
        <v>142</v>
      </c>
      <c r="E95" s="182" t="s">
        <v>28</v>
      </c>
      <c r="F95" s="183" t="s">
        <v>145</v>
      </c>
      <c r="G95" s="181"/>
      <c r="H95" s="184">
        <v>27.17</v>
      </c>
      <c r="I95" s="185"/>
      <c r="J95" s="181"/>
      <c r="K95" s="181"/>
      <c r="L95" s="186"/>
      <c r="M95" s="187"/>
      <c r="N95" s="188"/>
      <c r="O95" s="188"/>
      <c r="P95" s="188"/>
      <c r="Q95" s="188"/>
      <c r="R95" s="188"/>
      <c r="S95" s="188"/>
      <c r="T95" s="189"/>
      <c r="AT95" s="190" t="s">
        <v>142</v>
      </c>
      <c r="AU95" s="190" t="s">
        <v>84</v>
      </c>
      <c r="AV95" s="12" t="s">
        <v>140</v>
      </c>
      <c r="AW95" s="12" t="s">
        <v>35</v>
      </c>
      <c r="AX95" s="12" t="s">
        <v>82</v>
      </c>
      <c r="AY95" s="190" t="s">
        <v>141</v>
      </c>
    </row>
    <row r="96" spans="1:65" s="2" customFormat="1" ht="21.75" customHeight="1">
      <c r="A96" s="34"/>
      <c r="B96" s="35"/>
      <c r="C96" s="145" t="s">
        <v>161</v>
      </c>
      <c r="D96" s="145" t="s">
        <v>135</v>
      </c>
      <c r="E96" s="146" t="s">
        <v>857</v>
      </c>
      <c r="F96" s="147" t="s">
        <v>858</v>
      </c>
      <c r="G96" s="148" t="s">
        <v>138</v>
      </c>
      <c r="H96" s="149">
        <v>4</v>
      </c>
      <c r="I96" s="150"/>
      <c r="J96" s="151">
        <f>ROUND(I96*H96,2)</f>
        <v>0</v>
      </c>
      <c r="K96" s="147" t="s">
        <v>518</v>
      </c>
      <c r="L96" s="39"/>
      <c r="M96" s="152" t="s">
        <v>28</v>
      </c>
      <c r="N96" s="153" t="s">
        <v>45</v>
      </c>
      <c r="O96" s="64"/>
      <c r="P96" s="154">
        <f>O96*H96</f>
        <v>0</v>
      </c>
      <c r="Q96" s="154">
        <v>0</v>
      </c>
      <c r="R96" s="154">
        <f>Q96*H96</f>
        <v>0</v>
      </c>
      <c r="S96" s="154">
        <v>0</v>
      </c>
      <c r="T96" s="155">
        <f>S96*H96</f>
        <v>0</v>
      </c>
      <c r="U96" s="34"/>
      <c r="V96" s="34"/>
      <c r="W96" s="34"/>
      <c r="X96" s="34"/>
      <c r="Y96" s="34"/>
      <c r="Z96" s="34"/>
      <c r="AA96" s="34"/>
      <c r="AB96" s="34"/>
      <c r="AC96" s="34"/>
      <c r="AD96" s="34"/>
      <c r="AE96" s="34"/>
      <c r="AR96" s="156" t="s">
        <v>140</v>
      </c>
      <c r="AT96" s="156" t="s">
        <v>135</v>
      </c>
      <c r="AU96" s="156" t="s">
        <v>84</v>
      </c>
      <c r="AY96" s="17" t="s">
        <v>141</v>
      </c>
      <c r="BE96" s="157">
        <f>IF(N96="základní",J96,0)</f>
        <v>0</v>
      </c>
      <c r="BF96" s="157">
        <f>IF(N96="snížená",J96,0)</f>
        <v>0</v>
      </c>
      <c r="BG96" s="157">
        <f>IF(N96="zákl. přenesená",J96,0)</f>
        <v>0</v>
      </c>
      <c r="BH96" s="157">
        <f>IF(N96="sníž. přenesená",J96,0)</f>
        <v>0</v>
      </c>
      <c r="BI96" s="157">
        <f>IF(N96="nulová",J96,0)</f>
        <v>0</v>
      </c>
      <c r="BJ96" s="17" t="s">
        <v>82</v>
      </c>
      <c r="BK96" s="157">
        <f>ROUND(I96*H96,2)</f>
        <v>0</v>
      </c>
      <c r="BL96" s="17" t="s">
        <v>140</v>
      </c>
      <c r="BM96" s="156" t="s">
        <v>193</v>
      </c>
    </row>
    <row r="97" spans="1:65" s="2" customFormat="1" ht="11.25">
      <c r="A97" s="34"/>
      <c r="B97" s="35"/>
      <c r="C97" s="36"/>
      <c r="D97" s="239" t="s">
        <v>519</v>
      </c>
      <c r="E97" s="36"/>
      <c r="F97" s="240" t="s">
        <v>859</v>
      </c>
      <c r="G97" s="36"/>
      <c r="H97" s="36"/>
      <c r="I97" s="233"/>
      <c r="J97" s="36"/>
      <c r="K97" s="36"/>
      <c r="L97" s="39"/>
      <c r="M97" s="234"/>
      <c r="N97" s="235"/>
      <c r="O97" s="64"/>
      <c r="P97" s="64"/>
      <c r="Q97" s="64"/>
      <c r="R97" s="64"/>
      <c r="S97" s="64"/>
      <c r="T97" s="65"/>
      <c r="U97" s="34"/>
      <c r="V97" s="34"/>
      <c r="W97" s="34"/>
      <c r="X97" s="34"/>
      <c r="Y97" s="34"/>
      <c r="Z97" s="34"/>
      <c r="AA97" s="34"/>
      <c r="AB97" s="34"/>
      <c r="AC97" s="34"/>
      <c r="AD97" s="34"/>
      <c r="AE97" s="34"/>
      <c r="AT97" s="17" t="s">
        <v>519</v>
      </c>
      <c r="AU97" s="17" t="s">
        <v>84</v>
      </c>
    </row>
    <row r="98" spans="1:65" s="2" customFormat="1" ht="76.349999999999994" customHeight="1">
      <c r="A98" s="34"/>
      <c r="B98" s="35"/>
      <c r="C98" s="145" t="s">
        <v>155</v>
      </c>
      <c r="D98" s="145" t="s">
        <v>135</v>
      </c>
      <c r="E98" s="146" t="s">
        <v>860</v>
      </c>
      <c r="F98" s="147" t="s">
        <v>861</v>
      </c>
      <c r="G98" s="148" t="s">
        <v>196</v>
      </c>
      <c r="H98" s="149">
        <v>1.4E-2</v>
      </c>
      <c r="I98" s="150"/>
      <c r="J98" s="151">
        <f>ROUND(I98*H98,2)</f>
        <v>0</v>
      </c>
      <c r="K98" s="147" t="s">
        <v>139</v>
      </c>
      <c r="L98" s="39"/>
      <c r="M98" s="152" t="s">
        <v>28</v>
      </c>
      <c r="N98" s="153" t="s">
        <v>45</v>
      </c>
      <c r="O98" s="64"/>
      <c r="P98" s="154">
        <f>O98*H98</f>
        <v>0</v>
      </c>
      <c r="Q98" s="154">
        <v>0</v>
      </c>
      <c r="R98" s="154">
        <f>Q98*H98</f>
        <v>0</v>
      </c>
      <c r="S98" s="154">
        <v>0</v>
      </c>
      <c r="T98" s="155">
        <f>S98*H98</f>
        <v>0</v>
      </c>
      <c r="U98" s="34"/>
      <c r="V98" s="34"/>
      <c r="W98" s="34"/>
      <c r="X98" s="34"/>
      <c r="Y98" s="34"/>
      <c r="Z98" s="34"/>
      <c r="AA98" s="34"/>
      <c r="AB98" s="34"/>
      <c r="AC98" s="34"/>
      <c r="AD98" s="34"/>
      <c r="AE98" s="34"/>
      <c r="AR98" s="156" t="s">
        <v>140</v>
      </c>
      <c r="AT98" s="156" t="s">
        <v>135</v>
      </c>
      <c r="AU98" s="156" t="s">
        <v>84</v>
      </c>
      <c r="AY98" s="17" t="s">
        <v>141</v>
      </c>
      <c r="BE98" s="157">
        <f>IF(N98="základní",J98,0)</f>
        <v>0</v>
      </c>
      <c r="BF98" s="157">
        <f>IF(N98="snížená",J98,0)</f>
        <v>0</v>
      </c>
      <c r="BG98" s="157">
        <f>IF(N98="zákl. přenesená",J98,0)</f>
        <v>0</v>
      </c>
      <c r="BH98" s="157">
        <f>IF(N98="sníž. přenesená",J98,0)</f>
        <v>0</v>
      </c>
      <c r="BI98" s="157">
        <f>IF(N98="nulová",J98,0)</f>
        <v>0</v>
      </c>
      <c r="BJ98" s="17" t="s">
        <v>82</v>
      </c>
      <c r="BK98" s="157">
        <f>ROUND(I98*H98,2)</f>
        <v>0</v>
      </c>
      <c r="BL98" s="17" t="s">
        <v>140</v>
      </c>
      <c r="BM98" s="156" t="s">
        <v>205</v>
      </c>
    </row>
    <row r="99" spans="1:65" s="11" customFormat="1" ht="11.25">
      <c r="B99" s="169"/>
      <c r="C99" s="170"/>
      <c r="D99" s="160" t="s">
        <v>142</v>
      </c>
      <c r="E99" s="171" t="s">
        <v>28</v>
      </c>
      <c r="F99" s="172" t="s">
        <v>862</v>
      </c>
      <c r="G99" s="170"/>
      <c r="H99" s="173">
        <v>1.4E-2</v>
      </c>
      <c r="I99" s="174"/>
      <c r="J99" s="170"/>
      <c r="K99" s="170"/>
      <c r="L99" s="175"/>
      <c r="M99" s="176"/>
      <c r="N99" s="177"/>
      <c r="O99" s="177"/>
      <c r="P99" s="177"/>
      <c r="Q99" s="177"/>
      <c r="R99" s="177"/>
      <c r="S99" s="177"/>
      <c r="T99" s="178"/>
      <c r="AT99" s="179" t="s">
        <v>142</v>
      </c>
      <c r="AU99" s="179" t="s">
        <v>84</v>
      </c>
      <c r="AV99" s="11" t="s">
        <v>84</v>
      </c>
      <c r="AW99" s="11" t="s">
        <v>35</v>
      </c>
      <c r="AX99" s="11" t="s">
        <v>74</v>
      </c>
      <c r="AY99" s="179" t="s">
        <v>141</v>
      </c>
    </row>
    <row r="100" spans="1:65" s="12" customFormat="1" ht="11.25">
      <c r="B100" s="180"/>
      <c r="C100" s="181"/>
      <c r="D100" s="160" t="s">
        <v>142</v>
      </c>
      <c r="E100" s="182" t="s">
        <v>28</v>
      </c>
      <c r="F100" s="183" t="s">
        <v>145</v>
      </c>
      <c r="G100" s="181"/>
      <c r="H100" s="184">
        <v>1.4E-2</v>
      </c>
      <c r="I100" s="185"/>
      <c r="J100" s="181"/>
      <c r="K100" s="181"/>
      <c r="L100" s="186"/>
      <c r="M100" s="187"/>
      <c r="N100" s="188"/>
      <c r="O100" s="188"/>
      <c r="P100" s="188"/>
      <c r="Q100" s="188"/>
      <c r="R100" s="188"/>
      <c r="S100" s="188"/>
      <c r="T100" s="189"/>
      <c r="AT100" s="190" t="s">
        <v>142</v>
      </c>
      <c r="AU100" s="190" t="s">
        <v>84</v>
      </c>
      <c r="AV100" s="12" t="s">
        <v>140</v>
      </c>
      <c r="AW100" s="12" t="s">
        <v>35</v>
      </c>
      <c r="AX100" s="12" t="s">
        <v>82</v>
      </c>
      <c r="AY100" s="190" t="s">
        <v>141</v>
      </c>
    </row>
    <row r="101" spans="1:65" s="2" customFormat="1" ht="90" customHeight="1">
      <c r="A101" s="34"/>
      <c r="B101" s="35"/>
      <c r="C101" s="145" t="s">
        <v>170</v>
      </c>
      <c r="D101" s="145" t="s">
        <v>135</v>
      </c>
      <c r="E101" s="146" t="s">
        <v>863</v>
      </c>
      <c r="F101" s="147" t="s">
        <v>864</v>
      </c>
      <c r="G101" s="148" t="s">
        <v>196</v>
      </c>
      <c r="H101" s="149">
        <v>1.4E-2</v>
      </c>
      <c r="I101" s="150"/>
      <c r="J101" s="151">
        <f>ROUND(I101*H101,2)</f>
        <v>0</v>
      </c>
      <c r="K101" s="147" t="s">
        <v>139</v>
      </c>
      <c r="L101" s="39"/>
      <c r="M101" s="152" t="s">
        <v>28</v>
      </c>
      <c r="N101" s="153" t="s">
        <v>45</v>
      </c>
      <c r="O101" s="64"/>
      <c r="P101" s="154">
        <f>O101*H101</f>
        <v>0</v>
      </c>
      <c r="Q101" s="154">
        <v>0</v>
      </c>
      <c r="R101" s="154">
        <f>Q101*H101</f>
        <v>0</v>
      </c>
      <c r="S101" s="154">
        <v>0</v>
      </c>
      <c r="T101" s="155">
        <f>S101*H101</f>
        <v>0</v>
      </c>
      <c r="U101" s="34"/>
      <c r="V101" s="34"/>
      <c r="W101" s="34"/>
      <c r="X101" s="34"/>
      <c r="Y101" s="34"/>
      <c r="Z101" s="34"/>
      <c r="AA101" s="34"/>
      <c r="AB101" s="34"/>
      <c r="AC101" s="34"/>
      <c r="AD101" s="34"/>
      <c r="AE101" s="34"/>
      <c r="AR101" s="156" t="s">
        <v>140</v>
      </c>
      <c r="AT101" s="156" t="s">
        <v>135</v>
      </c>
      <c r="AU101" s="156" t="s">
        <v>84</v>
      </c>
      <c r="AY101" s="17" t="s">
        <v>141</v>
      </c>
      <c r="BE101" s="157">
        <f>IF(N101="základní",J101,0)</f>
        <v>0</v>
      </c>
      <c r="BF101" s="157">
        <f>IF(N101="snížená",J101,0)</f>
        <v>0</v>
      </c>
      <c r="BG101" s="157">
        <f>IF(N101="zákl. přenesená",J101,0)</f>
        <v>0</v>
      </c>
      <c r="BH101" s="157">
        <f>IF(N101="sníž. přenesená",J101,0)</f>
        <v>0</v>
      </c>
      <c r="BI101" s="157">
        <f>IF(N101="nulová",J101,0)</f>
        <v>0</v>
      </c>
      <c r="BJ101" s="17" t="s">
        <v>82</v>
      </c>
      <c r="BK101" s="157">
        <f>ROUND(I101*H101,2)</f>
        <v>0</v>
      </c>
      <c r="BL101" s="17" t="s">
        <v>140</v>
      </c>
      <c r="BM101" s="156" t="s">
        <v>173</v>
      </c>
    </row>
    <row r="102" spans="1:65" s="11" customFormat="1" ht="11.25">
      <c r="B102" s="169"/>
      <c r="C102" s="170"/>
      <c r="D102" s="160" t="s">
        <v>142</v>
      </c>
      <c r="E102" s="171" t="s">
        <v>28</v>
      </c>
      <c r="F102" s="172" t="s">
        <v>865</v>
      </c>
      <c r="G102" s="170"/>
      <c r="H102" s="173">
        <v>1.4E-2</v>
      </c>
      <c r="I102" s="174"/>
      <c r="J102" s="170"/>
      <c r="K102" s="170"/>
      <c r="L102" s="175"/>
      <c r="M102" s="176"/>
      <c r="N102" s="177"/>
      <c r="O102" s="177"/>
      <c r="P102" s="177"/>
      <c r="Q102" s="177"/>
      <c r="R102" s="177"/>
      <c r="S102" s="177"/>
      <c r="T102" s="178"/>
      <c r="AT102" s="179" t="s">
        <v>142</v>
      </c>
      <c r="AU102" s="179" t="s">
        <v>84</v>
      </c>
      <c r="AV102" s="11" t="s">
        <v>84</v>
      </c>
      <c r="AW102" s="11" t="s">
        <v>35</v>
      </c>
      <c r="AX102" s="11" t="s">
        <v>74</v>
      </c>
      <c r="AY102" s="179" t="s">
        <v>141</v>
      </c>
    </row>
    <row r="103" spans="1:65" s="12" customFormat="1" ht="11.25">
      <c r="B103" s="180"/>
      <c r="C103" s="181"/>
      <c r="D103" s="160" t="s">
        <v>142</v>
      </c>
      <c r="E103" s="182" t="s">
        <v>28</v>
      </c>
      <c r="F103" s="183" t="s">
        <v>145</v>
      </c>
      <c r="G103" s="181"/>
      <c r="H103" s="184">
        <v>1.4E-2</v>
      </c>
      <c r="I103" s="185"/>
      <c r="J103" s="181"/>
      <c r="K103" s="181"/>
      <c r="L103" s="186"/>
      <c r="M103" s="187"/>
      <c r="N103" s="188"/>
      <c r="O103" s="188"/>
      <c r="P103" s="188"/>
      <c r="Q103" s="188"/>
      <c r="R103" s="188"/>
      <c r="S103" s="188"/>
      <c r="T103" s="189"/>
      <c r="AT103" s="190" t="s">
        <v>142</v>
      </c>
      <c r="AU103" s="190" t="s">
        <v>84</v>
      </c>
      <c r="AV103" s="12" t="s">
        <v>140</v>
      </c>
      <c r="AW103" s="12" t="s">
        <v>35</v>
      </c>
      <c r="AX103" s="12" t="s">
        <v>82</v>
      </c>
      <c r="AY103" s="190" t="s">
        <v>141</v>
      </c>
    </row>
    <row r="104" spans="1:65" s="2" customFormat="1" ht="114.95" customHeight="1">
      <c r="A104" s="34"/>
      <c r="B104" s="35"/>
      <c r="C104" s="145" t="s">
        <v>149</v>
      </c>
      <c r="D104" s="145" t="s">
        <v>135</v>
      </c>
      <c r="E104" s="146" t="s">
        <v>866</v>
      </c>
      <c r="F104" s="147" t="s">
        <v>867</v>
      </c>
      <c r="G104" s="148" t="s">
        <v>228</v>
      </c>
      <c r="H104" s="149">
        <v>4</v>
      </c>
      <c r="I104" s="150"/>
      <c r="J104" s="151">
        <f>ROUND(I104*H104,2)</f>
        <v>0</v>
      </c>
      <c r="K104" s="147" t="s">
        <v>139</v>
      </c>
      <c r="L104" s="39"/>
      <c r="M104" s="152" t="s">
        <v>28</v>
      </c>
      <c r="N104" s="153" t="s">
        <v>45</v>
      </c>
      <c r="O104" s="64"/>
      <c r="P104" s="154">
        <f>O104*H104</f>
        <v>0</v>
      </c>
      <c r="Q104" s="154">
        <v>0</v>
      </c>
      <c r="R104" s="154">
        <f>Q104*H104</f>
        <v>0</v>
      </c>
      <c r="S104" s="154">
        <v>0</v>
      </c>
      <c r="T104" s="155">
        <f>S104*H104</f>
        <v>0</v>
      </c>
      <c r="U104" s="34"/>
      <c r="V104" s="34"/>
      <c r="W104" s="34"/>
      <c r="X104" s="34"/>
      <c r="Y104" s="34"/>
      <c r="Z104" s="34"/>
      <c r="AA104" s="34"/>
      <c r="AB104" s="34"/>
      <c r="AC104" s="34"/>
      <c r="AD104" s="34"/>
      <c r="AE104" s="34"/>
      <c r="AR104" s="156" t="s">
        <v>140</v>
      </c>
      <c r="AT104" s="156" t="s">
        <v>135</v>
      </c>
      <c r="AU104" s="156" t="s">
        <v>84</v>
      </c>
      <c r="AY104" s="17" t="s">
        <v>141</v>
      </c>
      <c r="BE104" s="157">
        <f>IF(N104="základní",J104,0)</f>
        <v>0</v>
      </c>
      <c r="BF104" s="157">
        <f>IF(N104="snížená",J104,0)</f>
        <v>0</v>
      </c>
      <c r="BG104" s="157">
        <f>IF(N104="zákl. přenesená",J104,0)</f>
        <v>0</v>
      </c>
      <c r="BH104" s="157">
        <f>IF(N104="sníž. přenesená",J104,0)</f>
        <v>0</v>
      </c>
      <c r="BI104" s="157">
        <f>IF(N104="nulová",J104,0)</f>
        <v>0</v>
      </c>
      <c r="BJ104" s="17" t="s">
        <v>82</v>
      </c>
      <c r="BK104" s="157">
        <f>ROUND(I104*H104,2)</f>
        <v>0</v>
      </c>
      <c r="BL104" s="17" t="s">
        <v>140</v>
      </c>
      <c r="BM104" s="156" t="s">
        <v>182</v>
      </c>
    </row>
    <row r="105" spans="1:65" s="2" customFormat="1" ht="90" customHeight="1">
      <c r="A105" s="34"/>
      <c r="B105" s="35"/>
      <c r="C105" s="145" t="s">
        <v>178</v>
      </c>
      <c r="D105" s="145" t="s">
        <v>135</v>
      </c>
      <c r="E105" s="146" t="s">
        <v>232</v>
      </c>
      <c r="F105" s="147" t="s">
        <v>233</v>
      </c>
      <c r="G105" s="148" t="s">
        <v>228</v>
      </c>
      <c r="H105" s="149">
        <v>4</v>
      </c>
      <c r="I105" s="150"/>
      <c r="J105" s="151">
        <f>ROUND(I105*H105,2)</f>
        <v>0</v>
      </c>
      <c r="K105" s="147" t="s">
        <v>139</v>
      </c>
      <c r="L105" s="39"/>
      <c r="M105" s="152" t="s">
        <v>28</v>
      </c>
      <c r="N105" s="153" t="s">
        <v>45</v>
      </c>
      <c r="O105" s="64"/>
      <c r="P105" s="154">
        <f>O105*H105</f>
        <v>0</v>
      </c>
      <c r="Q105" s="154">
        <v>0</v>
      </c>
      <c r="R105" s="154">
        <f>Q105*H105</f>
        <v>0</v>
      </c>
      <c r="S105" s="154">
        <v>0</v>
      </c>
      <c r="T105" s="155">
        <f>S105*H105</f>
        <v>0</v>
      </c>
      <c r="U105" s="34"/>
      <c r="V105" s="34"/>
      <c r="W105" s="34"/>
      <c r="X105" s="34"/>
      <c r="Y105" s="34"/>
      <c r="Z105" s="34"/>
      <c r="AA105" s="34"/>
      <c r="AB105" s="34"/>
      <c r="AC105" s="34"/>
      <c r="AD105" s="34"/>
      <c r="AE105" s="34"/>
      <c r="AR105" s="156" t="s">
        <v>140</v>
      </c>
      <c r="AT105" s="156" t="s">
        <v>135</v>
      </c>
      <c r="AU105" s="156" t="s">
        <v>84</v>
      </c>
      <c r="AY105" s="17" t="s">
        <v>141</v>
      </c>
      <c r="BE105" s="157">
        <f>IF(N105="základní",J105,0)</f>
        <v>0</v>
      </c>
      <c r="BF105" s="157">
        <f>IF(N105="snížená",J105,0)</f>
        <v>0</v>
      </c>
      <c r="BG105" s="157">
        <f>IF(N105="zákl. přenesená",J105,0)</f>
        <v>0</v>
      </c>
      <c r="BH105" s="157">
        <f>IF(N105="sníž. přenesená",J105,0)</f>
        <v>0</v>
      </c>
      <c r="BI105" s="157">
        <f>IF(N105="nulová",J105,0)</f>
        <v>0</v>
      </c>
      <c r="BJ105" s="17" t="s">
        <v>82</v>
      </c>
      <c r="BK105" s="157">
        <f>ROUND(I105*H105,2)</f>
        <v>0</v>
      </c>
      <c r="BL105" s="17" t="s">
        <v>140</v>
      </c>
      <c r="BM105" s="156" t="s">
        <v>186</v>
      </c>
    </row>
    <row r="106" spans="1:65" s="2" customFormat="1" ht="90" customHeight="1">
      <c r="A106" s="34"/>
      <c r="B106" s="35"/>
      <c r="C106" s="145" t="s">
        <v>164</v>
      </c>
      <c r="D106" s="145" t="s">
        <v>135</v>
      </c>
      <c r="E106" s="146" t="s">
        <v>868</v>
      </c>
      <c r="F106" s="147" t="s">
        <v>869</v>
      </c>
      <c r="G106" s="148" t="s">
        <v>159</v>
      </c>
      <c r="H106" s="149">
        <v>250</v>
      </c>
      <c r="I106" s="150"/>
      <c r="J106" s="151">
        <f>ROUND(I106*H106,2)</f>
        <v>0</v>
      </c>
      <c r="K106" s="147" t="s">
        <v>139</v>
      </c>
      <c r="L106" s="39"/>
      <c r="M106" s="152" t="s">
        <v>28</v>
      </c>
      <c r="N106" s="153" t="s">
        <v>45</v>
      </c>
      <c r="O106" s="64"/>
      <c r="P106" s="154">
        <f>O106*H106</f>
        <v>0</v>
      </c>
      <c r="Q106" s="154">
        <v>0</v>
      </c>
      <c r="R106" s="154">
        <f>Q106*H106</f>
        <v>0</v>
      </c>
      <c r="S106" s="154">
        <v>0</v>
      </c>
      <c r="T106" s="155">
        <f>S106*H106</f>
        <v>0</v>
      </c>
      <c r="U106" s="34"/>
      <c r="V106" s="34"/>
      <c r="W106" s="34"/>
      <c r="X106" s="34"/>
      <c r="Y106" s="34"/>
      <c r="Z106" s="34"/>
      <c r="AA106" s="34"/>
      <c r="AB106" s="34"/>
      <c r="AC106" s="34"/>
      <c r="AD106" s="34"/>
      <c r="AE106" s="34"/>
      <c r="AR106" s="156" t="s">
        <v>140</v>
      </c>
      <c r="AT106" s="156" t="s">
        <v>135</v>
      </c>
      <c r="AU106" s="156" t="s">
        <v>84</v>
      </c>
      <c r="AY106" s="17" t="s">
        <v>141</v>
      </c>
      <c r="BE106" s="157">
        <f>IF(N106="základní",J106,0)</f>
        <v>0</v>
      </c>
      <c r="BF106" s="157">
        <f>IF(N106="snížená",J106,0)</f>
        <v>0</v>
      </c>
      <c r="BG106" s="157">
        <f>IF(N106="zákl. přenesená",J106,0)</f>
        <v>0</v>
      </c>
      <c r="BH106" s="157">
        <f>IF(N106="sníž. přenesená",J106,0)</f>
        <v>0</v>
      </c>
      <c r="BI106" s="157">
        <f>IF(N106="nulová",J106,0)</f>
        <v>0</v>
      </c>
      <c r="BJ106" s="17" t="s">
        <v>82</v>
      </c>
      <c r="BK106" s="157">
        <f>ROUND(I106*H106,2)</f>
        <v>0</v>
      </c>
      <c r="BL106" s="17" t="s">
        <v>140</v>
      </c>
      <c r="BM106" s="156" t="s">
        <v>191</v>
      </c>
    </row>
    <row r="107" spans="1:65" s="2" customFormat="1" ht="90" customHeight="1">
      <c r="A107" s="34"/>
      <c r="B107" s="35"/>
      <c r="C107" s="145" t="s">
        <v>188</v>
      </c>
      <c r="D107" s="145" t="s">
        <v>135</v>
      </c>
      <c r="E107" s="146" t="s">
        <v>870</v>
      </c>
      <c r="F107" s="147" t="s">
        <v>871</v>
      </c>
      <c r="G107" s="148" t="s">
        <v>159</v>
      </c>
      <c r="H107" s="149">
        <v>250</v>
      </c>
      <c r="I107" s="150"/>
      <c r="J107" s="151">
        <f>ROUND(I107*H107,2)</f>
        <v>0</v>
      </c>
      <c r="K107" s="147" t="s">
        <v>139</v>
      </c>
      <c r="L107" s="39"/>
      <c r="M107" s="241" t="s">
        <v>28</v>
      </c>
      <c r="N107" s="242" t="s">
        <v>45</v>
      </c>
      <c r="O107" s="243"/>
      <c r="P107" s="244">
        <f>O107*H107</f>
        <v>0</v>
      </c>
      <c r="Q107" s="244">
        <v>0</v>
      </c>
      <c r="R107" s="244">
        <f>Q107*H107</f>
        <v>0</v>
      </c>
      <c r="S107" s="244">
        <v>0</v>
      </c>
      <c r="T107" s="245">
        <f>S107*H107</f>
        <v>0</v>
      </c>
      <c r="U107" s="34"/>
      <c r="V107" s="34"/>
      <c r="W107" s="34"/>
      <c r="X107" s="34"/>
      <c r="Y107" s="34"/>
      <c r="Z107" s="34"/>
      <c r="AA107" s="34"/>
      <c r="AB107" s="34"/>
      <c r="AC107" s="34"/>
      <c r="AD107" s="34"/>
      <c r="AE107" s="34"/>
      <c r="AR107" s="156" t="s">
        <v>140</v>
      </c>
      <c r="AT107" s="156" t="s">
        <v>135</v>
      </c>
      <c r="AU107" s="156" t="s">
        <v>84</v>
      </c>
      <c r="AY107" s="17" t="s">
        <v>141</v>
      </c>
      <c r="BE107" s="157">
        <f>IF(N107="základní",J107,0)</f>
        <v>0</v>
      </c>
      <c r="BF107" s="157">
        <f>IF(N107="snížená",J107,0)</f>
        <v>0</v>
      </c>
      <c r="BG107" s="157">
        <f>IF(N107="zákl. přenesená",J107,0)</f>
        <v>0</v>
      </c>
      <c r="BH107" s="157">
        <f>IF(N107="sníž. přenesená",J107,0)</f>
        <v>0</v>
      </c>
      <c r="BI107" s="157">
        <f>IF(N107="nulová",J107,0)</f>
        <v>0</v>
      </c>
      <c r="BJ107" s="17" t="s">
        <v>82</v>
      </c>
      <c r="BK107" s="157">
        <f>ROUND(I107*H107,2)</f>
        <v>0</v>
      </c>
      <c r="BL107" s="17" t="s">
        <v>140</v>
      </c>
      <c r="BM107" s="156" t="s">
        <v>197</v>
      </c>
    </row>
    <row r="108" spans="1:65" s="2" customFormat="1" ht="6.95" customHeight="1">
      <c r="A108" s="34"/>
      <c r="B108" s="47"/>
      <c r="C108" s="48"/>
      <c r="D108" s="48"/>
      <c r="E108" s="48"/>
      <c r="F108" s="48"/>
      <c r="G108" s="48"/>
      <c r="H108" s="48"/>
      <c r="I108" s="48"/>
      <c r="J108" s="48"/>
      <c r="K108" s="48"/>
      <c r="L108" s="39"/>
      <c r="M108" s="34"/>
      <c r="O108" s="34"/>
      <c r="P108" s="34"/>
      <c r="Q108" s="34"/>
      <c r="R108" s="34"/>
      <c r="S108" s="34"/>
      <c r="T108" s="34"/>
      <c r="U108" s="34"/>
      <c r="V108" s="34"/>
      <c r="W108" s="34"/>
      <c r="X108" s="34"/>
      <c r="Y108" s="34"/>
      <c r="Z108" s="34"/>
      <c r="AA108" s="34"/>
      <c r="AB108" s="34"/>
      <c r="AC108" s="34"/>
      <c r="AD108" s="34"/>
      <c r="AE108" s="34"/>
    </row>
  </sheetData>
  <sheetProtection algorithmName="SHA-512" hashValue="/6ZsOW0E9zfZKzVhylUrBBkY7L1l/Nug7uSM21P8M54fsMCUNrNpT9l7As0EpLYDlGi2mkgfQDWiXIEuU0ipYw==" saltValue="5g/9OPipzFgLBDbuyPs0I5mUgbYr8VzuZ0Eo0/zEv3Qwn0D1f9wl9S6Q2CX397R01EE31M7qbTKruzg+2Ckcug==" spinCount="100000" sheet="1" objects="1" scenarios="1" formatColumns="0" formatRows="0" autoFilter="0"/>
  <autoFilter ref="C80:K107"/>
  <mergeCells count="9">
    <mergeCell ref="E50:H50"/>
    <mergeCell ref="E71:H71"/>
    <mergeCell ref="E73:H73"/>
    <mergeCell ref="L2:V2"/>
    <mergeCell ref="E7:H7"/>
    <mergeCell ref="E9:H9"/>
    <mergeCell ref="E18:H18"/>
    <mergeCell ref="E27:H27"/>
    <mergeCell ref="E48:H48"/>
  </mergeCells>
  <hyperlinks>
    <hyperlink ref="F85" r:id="rId1"/>
    <hyperlink ref="F87" r:id="rId2"/>
    <hyperlink ref="F89" r:id="rId3"/>
    <hyperlink ref="F93" r:id="rId4"/>
    <hyperlink ref="F97"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99</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872</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ROUND(J91,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ROUND((SUM(BE91:BE258)),  2)</f>
        <v>0</v>
      </c>
      <c r="G33" s="34"/>
      <c r="H33" s="34"/>
      <c r="I33" s="118">
        <v>0.21</v>
      </c>
      <c r="J33" s="117">
        <f>ROUND(((SUM(BE91:BE258))*I33),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ROUND((SUM(BF91:BF258)),  2)</f>
        <v>0</v>
      </c>
      <c r="G34" s="34"/>
      <c r="H34" s="34"/>
      <c r="I34" s="118">
        <v>0.15</v>
      </c>
      <c r="J34" s="117">
        <f>ROUND(((SUM(BF91:BF258))*I34),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ROUND((SUM(BG91:BG258)),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ROUND((SUM(BH91:BH258)),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ROUND((SUM(BI91:BI258)),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SO 03.2.1 - Most v km 100,468 - Stavební část</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J91</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378</v>
      </c>
      <c r="E60" s="207"/>
      <c r="F60" s="207"/>
      <c r="G60" s="207"/>
      <c r="H60" s="207"/>
      <c r="I60" s="207"/>
      <c r="J60" s="208">
        <f>J92</f>
        <v>0</v>
      </c>
      <c r="K60" s="205"/>
      <c r="L60" s="209"/>
    </row>
    <row r="61" spans="1:47" s="14" customFormat="1" ht="19.899999999999999" hidden="1" customHeight="1">
      <c r="B61" s="210"/>
      <c r="C61" s="211"/>
      <c r="D61" s="212" t="s">
        <v>504</v>
      </c>
      <c r="E61" s="213"/>
      <c r="F61" s="213"/>
      <c r="G61" s="213"/>
      <c r="H61" s="213"/>
      <c r="I61" s="213"/>
      <c r="J61" s="214">
        <f>J93</f>
        <v>0</v>
      </c>
      <c r="K61" s="211"/>
      <c r="L61" s="215"/>
    </row>
    <row r="62" spans="1:47" s="14" customFormat="1" ht="19.899999999999999" hidden="1" customHeight="1">
      <c r="B62" s="210"/>
      <c r="C62" s="211"/>
      <c r="D62" s="212" t="s">
        <v>505</v>
      </c>
      <c r="E62" s="213"/>
      <c r="F62" s="213"/>
      <c r="G62" s="213"/>
      <c r="H62" s="213"/>
      <c r="I62" s="213"/>
      <c r="J62" s="214">
        <f>J129</f>
        <v>0</v>
      </c>
      <c r="K62" s="211"/>
      <c r="L62" s="215"/>
    </row>
    <row r="63" spans="1:47" s="14" customFormat="1" ht="19.899999999999999" hidden="1" customHeight="1">
      <c r="B63" s="210"/>
      <c r="C63" s="211"/>
      <c r="D63" s="212" t="s">
        <v>507</v>
      </c>
      <c r="E63" s="213"/>
      <c r="F63" s="213"/>
      <c r="G63" s="213"/>
      <c r="H63" s="213"/>
      <c r="I63" s="213"/>
      <c r="J63" s="214">
        <f>J142</f>
        <v>0</v>
      </c>
      <c r="K63" s="211"/>
      <c r="L63" s="215"/>
    </row>
    <row r="64" spans="1:47" s="14" customFormat="1" ht="19.899999999999999" hidden="1" customHeight="1">
      <c r="B64" s="210"/>
      <c r="C64" s="211"/>
      <c r="D64" s="212" t="s">
        <v>508</v>
      </c>
      <c r="E64" s="213"/>
      <c r="F64" s="213"/>
      <c r="G64" s="213"/>
      <c r="H64" s="213"/>
      <c r="I64" s="213"/>
      <c r="J64" s="214">
        <f>J147</f>
        <v>0</v>
      </c>
      <c r="K64" s="211"/>
      <c r="L64" s="215"/>
    </row>
    <row r="65" spans="1:31" s="14" customFormat="1" ht="19.899999999999999" hidden="1" customHeight="1">
      <c r="B65" s="210"/>
      <c r="C65" s="211"/>
      <c r="D65" s="212" t="s">
        <v>509</v>
      </c>
      <c r="E65" s="213"/>
      <c r="F65" s="213"/>
      <c r="G65" s="213"/>
      <c r="H65" s="213"/>
      <c r="I65" s="213"/>
      <c r="J65" s="214">
        <f>J179</f>
        <v>0</v>
      </c>
      <c r="K65" s="211"/>
      <c r="L65" s="215"/>
    </row>
    <row r="66" spans="1:31" s="14" customFormat="1" ht="19.899999999999999" hidden="1" customHeight="1">
      <c r="B66" s="210"/>
      <c r="C66" s="211"/>
      <c r="D66" s="212" t="s">
        <v>510</v>
      </c>
      <c r="E66" s="213"/>
      <c r="F66" s="213"/>
      <c r="G66" s="213"/>
      <c r="H66" s="213"/>
      <c r="I66" s="213"/>
      <c r="J66" s="214">
        <f>J190</f>
        <v>0</v>
      </c>
      <c r="K66" s="211"/>
      <c r="L66" s="215"/>
    </row>
    <row r="67" spans="1:31" s="14" customFormat="1" ht="19.899999999999999" hidden="1" customHeight="1">
      <c r="B67" s="210"/>
      <c r="C67" s="211"/>
      <c r="D67" s="212" t="s">
        <v>511</v>
      </c>
      <c r="E67" s="213"/>
      <c r="F67" s="213"/>
      <c r="G67" s="213"/>
      <c r="H67" s="213"/>
      <c r="I67" s="213"/>
      <c r="J67" s="214">
        <f>J216</f>
        <v>0</v>
      </c>
      <c r="K67" s="211"/>
      <c r="L67" s="215"/>
    </row>
    <row r="68" spans="1:31" s="14" customFormat="1" ht="19.899999999999999" hidden="1" customHeight="1">
      <c r="B68" s="210"/>
      <c r="C68" s="211"/>
      <c r="D68" s="212" t="s">
        <v>512</v>
      </c>
      <c r="E68" s="213"/>
      <c r="F68" s="213"/>
      <c r="G68" s="213"/>
      <c r="H68" s="213"/>
      <c r="I68" s="213"/>
      <c r="J68" s="214">
        <f>J227</f>
        <v>0</v>
      </c>
      <c r="K68" s="211"/>
      <c r="L68" s="215"/>
    </row>
    <row r="69" spans="1:31" s="13" customFormat="1" ht="24.95" hidden="1" customHeight="1">
      <c r="B69" s="204"/>
      <c r="C69" s="205"/>
      <c r="D69" s="206" t="s">
        <v>513</v>
      </c>
      <c r="E69" s="207"/>
      <c r="F69" s="207"/>
      <c r="G69" s="207"/>
      <c r="H69" s="207"/>
      <c r="I69" s="207"/>
      <c r="J69" s="208">
        <f>J234</f>
        <v>0</v>
      </c>
      <c r="K69" s="205"/>
      <c r="L69" s="209"/>
    </row>
    <row r="70" spans="1:31" s="14" customFormat="1" ht="19.899999999999999" hidden="1" customHeight="1">
      <c r="B70" s="210"/>
      <c r="C70" s="211"/>
      <c r="D70" s="212" t="s">
        <v>514</v>
      </c>
      <c r="E70" s="213"/>
      <c r="F70" s="213"/>
      <c r="G70" s="213"/>
      <c r="H70" s="213"/>
      <c r="I70" s="213"/>
      <c r="J70" s="214">
        <f>J235</f>
        <v>0</v>
      </c>
      <c r="K70" s="211"/>
      <c r="L70" s="215"/>
    </row>
    <row r="71" spans="1:31" s="13" customFormat="1" ht="24.95" hidden="1" customHeight="1">
      <c r="B71" s="204"/>
      <c r="C71" s="205"/>
      <c r="D71" s="206" t="s">
        <v>380</v>
      </c>
      <c r="E71" s="207"/>
      <c r="F71" s="207"/>
      <c r="G71" s="207"/>
      <c r="H71" s="207"/>
      <c r="I71" s="207"/>
      <c r="J71" s="208">
        <f>J254</f>
        <v>0</v>
      </c>
      <c r="K71" s="205"/>
      <c r="L71" s="209"/>
    </row>
    <row r="72" spans="1:31" s="2" customFormat="1" ht="21.75" hidden="1"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hidden="1" customHeight="1">
      <c r="A73" s="34"/>
      <c r="B73" s="47"/>
      <c r="C73" s="48"/>
      <c r="D73" s="48"/>
      <c r="E73" s="48"/>
      <c r="F73" s="48"/>
      <c r="G73" s="48"/>
      <c r="H73" s="48"/>
      <c r="I73" s="48"/>
      <c r="J73" s="48"/>
      <c r="K73" s="48"/>
      <c r="L73" s="106"/>
      <c r="S73" s="34"/>
      <c r="T73" s="34"/>
      <c r="U73" s="34"/>
      <c r="V73" s="34"/>
      <c r="W73" s="34"/>
      <c r="X73" s="34"/>
      <c r="Y73" s="34"/>
      <c r="Z73" s="34"/>
      <c r="AA73" s="34"/>
      <c r="AB73" s="34"/>
      <c r="AC73" s="34"/>
      <c r="AD73" s="34"/>
      <c r="AE73" s="34"/>
    </row>
    <row r="74" spans="1:31" ht="11.25" hidden="1"/>
    <row r="75" spans="1:31" ht="11.25" hidden="1"/>
    <row r="76" spans="1:31" ht="11.25" hidden="1"/>
    <row r="77" spans="1:31" s="2" customFormat="1" ht="6.95" customHeight="1">
      <c r="A77" s="34"/>
      <c r="B77" s="49"/>
      <c r="C77" s="50"/>
      <c r="D77" s="50"/>
      <c r="E77" s="50"/>
      <c r="F77" s="50"/>
      <c r="G77" s="50"/>
      <c r="H77" s="50"/>
      <c r="I77" s="50"/>
      <c r="J77" s="50"/>
      <c r="K77" s="50"/>
      <c r="L77" s="106"/>
      <c r="S77" s="34"/>
      <c r="T77" s="34"/>
      <c r="U77" s="34"/>
      <c r="V77" s="34"/>
      <c r="W77" s="34"/>
      <c r="X77" s="34"/>
      <c r="Y77" s="34"/>
      <c r="Z77" s="34"/>
      <c r="AA77" s="34"/>
      <c r="AB77" s="34"/>
      <c r="AC77" s="34"/>
      <c r="AD77" s="34"/>
      <c r="AE77" s="34"/>
    </row>
    <row r="78" spans="1:31" s="2" customFormat="1" ht="24.95" customHeight="1">
      <c r="A78" s="34"/>
      <c r="B78" s="35"/>
      <c r="C78" s="23" t="s">
        <v>122</v>
      </c>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16</v>
      </c>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6.5" customHeight="1">
      <c r="A81" s="34"/>
      <c r="B81" s="35"/>
      <c r="C81" s="36"/>
      <c r="D81" s="36"/>
      <c r="E81" s="297" t="str">
        <f>E7</f>
        <v>Oprava trati v úseku Kunčice n. L. - Hostinné</v>
      </c>
      <c r="F81" s="298"/>
      <c r="G81" s="298"/>
      <c r="H81" s="298"/>
      <c r="I81" s="36"/>
      <c r="J81" s="36"/>
      <c r="K81" s="36"/>
      <c r="L81" s="106"/>
      <c r="S81" s="34"/>
      <c r="T81" s="34"/>
      <c r="U81" s="34"/>
      <c r="V81" s="34"/>
      <c r="W81" s="34"/>
      <c r="X81" s="34"/>
      <c r="Y81" s="34"/>
      <c r="Z81" s="34"/>
      <c r="AA81" s="34"/>
      <c r="AB81" s="34"/>
      <c r="AC81" s="34"/>
      <c r="AD81" s="34"/>
      <c r="AE81" s="34"/>
    </row>
    <row r="82" spans="1:65" s="2" customFormat="1" ht="12" customHeight="1">
      <c r="A82" s="34"/>
      <c r="B82" s="35"/>
      <c r="C82" s="29" t="s">
        <v>116</v>
      </c>
      <c r="D82" s="36"/>
      <c r="E82" s="36"/>
      <c r="F82" s="36"/>
      <c r="G82" s="36"/>
      <c r="H82" s="36"/>
      <c r="I82" s="36"/>
      <c r="J82" s="36"/>
      <c r="K82" s="36"/>
      <c r="L82" s="106"/>
      <c r="S82" s="34"/>
      <c r="T82" s="34"/>
      <c r="U82" s="34"/>
      <c r="V82" s="34"/>
      <c r="W82" s="34"/>
      <c r="X82" s="34"/>
      <c r="Y82" s="34"/>
      <c r="Z82" s="34"/>
      <c r="AA82" s="34"/>
      <c r="AB82" s="34"/>
      <c r="AC82" s="34"/>
      <c r="AD82" s="34"/>
      <c r="AE82" s="34"/>
    </row>
    <row r="83" spans="1:65" s="2" customFormat="1" ht="16.5" customHeight="1">
      <c r="A83" s="34"/>
      <c r="B83" s="35"/>
      <c r="C83" s="36"/>
      <c r="D83" s="36"/>
      <c r="E83" s="254" t="str">
        <f>E9</f>
        <v>SO 03.2.1 - Most v km 100,468 - Stavební část</v>
      </c>
      <c r="F83" s="299"/>
      <c r="G83" s="299"/>
      <c r="H83" s="299"/>
      <c r="I83" s="36"/>
      <c r="J83" s="36"/>
      <c r="K83" s="36"/>
      <c r="L83" s="106"/>
      <c r="S83" s="34"/>
      <c r="T83" s="34"/>
      <c r="U83" s="34"/>
      <c r="V83" s="34"/>
      <c r="W83" s="34"/>
      <c r="X83" s="34"/>
      <c r="Y83" s="34"/>
      <c r="Z83" s="34"/>
      <c r="AA83" s="34"/>
      <c r="AB83" s="34"/>
      <c r="AC83" s="34"/>
      <c r="AD83" s="34"/>
      <c r="AE83" s="34"/>
    </row>
    <row r="84" spans="1:65" s="2" customFormat="1" ht="6.9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2" customFormat="1" ht="12" customHeight="1">
      <c r="A85" s="34"/>
      <c r="B85" s="35"/>
      <c r="C85" s="29" t="s">
        <v>22</v>
      </c>
      <c r="D85" s="36"/>
      <c r="E85" s="36"/>
      <c r="F85" s="27" t="str">
        <f>F12</f>
        <v>TÚ Kunčice n. L. - Hostinné</v>
      </c>
      <c r="G85" s="36"/>
      <c r="H85" s="36"/>
      <c r="I85" s="29" t="s">
        <v>24</v>
      </c>
      <c r="J85" s="59" t="str">
        <f>IF(J12="","",J12)</f>
        <v>23. 12. 2022</v>
      </c>
      <c r="K85" s="36"/>
      <c r="L85" s="106"/>
      <c r="S85" s="34"/>
      <c r="T85" s="34"/>
      <c r="U85" s="34"/>
      <c r="V85" s="34"/>
      <c r="W85" s="34"/>
      <c r="X85" s="34"/>
      <c r="Y85" s="34"/>
      <c r="Z85" s="34"/>
      <c r="AA85" s="34"/>
      <c r="AB85" s="34"/>
      <c r="AC85" s="34"/>
      <c r="AD85" s="34"/>
      <c r="AE85" s="34"/>
    </row>
    <row r="86" spans="1:65" s="2" customFormat="1" ht="6.95" customHeight="1">
      <c r="A86" s="34"/>
      <c r="B86" s="35"/>
      <c r="C86" s="36"/>
      <c r="D86" s="36"/>
      <c r="E86" s="36"/>
      <c r="F86" s="36"/>
      <c r="G86" s="36"/>
      <c r="H86" s="36"/>
      <c r="I86" s="36"/>
      <c r="J86" s="36"/>
      <c r="K86" s="36"/>
      <c r="L86" s="106"/>
      <c r="S86" s="34"/>
      <c r="T86" s="34"/>
      <c r="U86" s="34"/>
      <c r="V86" s="34"/>
      <c r="W86" s="34"/>
      <c r="X86" s="34"/>
      <c r="Y86" s="34"/>
      <c r="Z86" s="34"/>
      <c r="AA86" s="34"/>
      <c r="AB86" s="34"/>
      <c r="AC86" s="34"/>
      <c r="AD86" s="34"/>
      <c r="AE86" s="34"/>
    </row>
    <row r="87" spans="1:65" s="2" customFormat="1" ht="15.2" customHeight="1">
      <c r="A87" s="34"/>
      <c r="B87" s="35"/>
      <c r="C87" s="29" t="s">
        <v>26</v>
      </c>
      <c r="D87" s="36"/>
      <c r="E87" s="36"/>
      <c r="F87" s="27" t="str">
        <f>E15</f>
        <v>Správa železnic, s.o.</v>
      </c>
      <c r="G87" s="36"/>
      <c r="H87" s="36"/>
      <c r="I87" s="29" t="s">
        <v>33</v>
      </c>
      <c r="J87" s="32" t="str">
        <f>E21</f>
        <v xml:space="preserve"> </v>
      </c>
      <c r="K87" s="36"/>
      <c r="L87" s="106"/>
      <c r="S87" s="34"/>
      <c r="T87" s="34"/>
      <c r="U87" s="34"/>
      <c r="V87" s="34"/>
      <c r="W87" s="34"/>
      <c r="X87" s="34"/>
      <c r="Y87" s="34"/>
      <c r="Z87" s="34"/>
      <c r="AA87" s="34"/>
      <c r="AB87" s="34"/>
      <c r="AC87" s="34"/>
      <c r="AD87" s="34"/>
      <c r="AE87" s="34"/>
    </row>
    <row r="88" spans="1:65" s="2" customFormat="1" ht="15.2" customHeight="1">
      <c r="A88" s="34"/>
      <c r="B88" s="35"/>
      <c r="C88" s="29" t="s">
        <v>31</v>
      </c>
      <c r="D88" s="36"/>
      <c r="E88" s="36"/>
      <c r="F88" s="27" t="str">
        <f>IF(E18="","",E18)</f>
        <v>Vyplň údaj</v>
      </c>
      <c r="G88" s="36"/>
      <c r="H88" s="36"/>
      <c r="I88" s="29" t="s">
        <v>36</v>
      </c>
      <c r="J88" s="32" t="str">
        <f>E24</f>
        <v>ST Hradec Králové</v>
      </c>
      <c r="K88" s="36"/>
      <c r="L88" s="106"/>
      <c r="S88" s="34"/>
      <c r="T88" s="34"/>
      <c r="U88" s="34"/>
      <c r="V88" s="34"/>
      <c r="W88" s="34"/>
      <c r="X88" s="34"/>
      <c r="Y88" s="34"/>
      <c r="Z88" s="34"/>
      <c r="AA88" s="34"/>
      <c r="AB88" s="34"/>
      <c r="AC88" s="34"/>
      <c r="AD88" s="34"/>
      <c r="AE88" s="34"/>
    </row>
    <row r="89" spans="1:65" s="2" customFormat="1" ht="10.35" customHeight="1">
      <c r="A89" s="34"/>
      <c r="B89" s="35"/>
      <c r="C89" s="36"/>
      <c r="D89" s="36"/>
      <c r="E89" s="36"/>
      <c r="F89" s="36"/>
      <c r="G89" s="36"/>
      <c r="H89" s="36"/>
      <c r="I89" s="36"/>
      <c r="J89" s="36"/>
      <c r="K89" s="36"/>
      <c r="L89" s="106"/>
      <c r="S89" s="34"/>
      <c r="T89" s="34"/>
      <c r="U89" s="34"/>
      <c r="V89" s="34"/>
      <c r="W89" s="34"/>
      <c r="X89" s="34"/>
      <c r="Y89" s="34"/>
      <c r="Z89" s="34"/>
      <c r="AA89" s="34"/>
      <c r="AB89" s="34"/>
      <c r="AC89" s="34"/>
      <c r="AD89" s="34"/>
      <c r="AE89" s="34"/>
    </row>
    <row r="90" spans="1:65" s="9" customFormat="1" ht="29.25" customHeight="1">
      <c r="A90" s="134"/>
      <c r="B90" s="135"/>
      <c r="C90" s="136" t="s">
        <v>123</v>
      </c>
      <c r="D90" s="137" t="s">
        <v>59</v>
      </c>
      <c r="E90" s="137" t="s">
        <v>55</v>
      </c>
      <c r="F90" s="137" t="s">
        <v>56</v>
      </c>
      <c r="G90" s="137" t="s">
        <v>124</v>
      </c>
      <c r="H90" s="137" t="s">
        <v>125</v>
      </c>
      <c r="I90" s="137" t="s">
        <v>126</v>
      </c>
      <c r="J90" s="137" t="s">
        <v>120</v>
      </c>
      <c r="K90" s="138" t="s">
        <v>127</v>
      </c>
      <c r="L90" s="139"/>
      <c r="M90" s="68" t="s">
        <v>28</v>
      </c>
      <c r="N90" s="69" t="s">
        <v>44</v>
      </c>
      <c r="O90" s="69" t="s">
        <v>128</v>
      </c>
      <c r="P90" s="69" t="s">
        <v>129</v>
      </c>
      <c r="Q90" s="69" t="s">
        <v>130</v>
      </c>
      <c r="R90" s="69" t="s">
        <v>131</v>
      </c>
      <c r="S90" s="69" t="s">
        <v>132</v>
      </c>
      <c r="T90" s="70" t="s">
        <v>133</v>
      </c>
      <c r="U90" s="134"/>
      <c r="V90" s="134"/>
      <c r="W90" s="134"/>
      <c r="X90" s="134"/>
      <c r="Y90" s="134"/>
      <c r="Z90" s="134"/>
      <c r="AA90" s="134"/>
      <c r="AB90" s="134"/>
      <c r="AC90" s="134"/>
      <c r="AD90" s="134"/>
      <c r="AE90" s="134"/>
    </row>
    <row r="91" spans="1:65" s="2" customFormat="1" ht="22.9" customHeight="1">
      <c r="A91" s="34"/>
      <c r="B91" s="35"/>
      <c r="C91" s="75" t="s">
        <v>134</v>
      </c>
      <c r="D91" s="36"/>
      <c r="E91" s="36"/>
      <c r="F91" s="36"/>
      <c r="G91" s="36"/>
      <c r="H91" s="36"/>
      <c r="I91" s="36"/>
      <c r="J91" s="140">
        <f>BK91</f>
        <v>0</v>
      </c>
      <c r="K91" s="36"/>
      <c r="L91" s="39"/>
      <c r="M91" s="71"/>
      <c r="N91" s="141"/>
      <c r="O91" s="72"/>
      <c r="P91" s="142">
        <f>P92+P234+P254</f>
        <v>0</v>
      </c>
      <c r="Q91" s="72"/>
      <c r="R91" s="142">
        <f>R92+R234+R254</f>
        <v>328.27240490039998</v>
      </c>
      <c r="S91" s="72"/>
      <c r="T91" s="143">
        <f>T92+T234+T254</f>
        <v>283.81785999999994</v>
      </c>
      <c r="U91" s="34"/>
      <c r="V91" s="34"/>
      <c r="W91" s="34"/>
      <c r="X91" s="34"/>
      <c r="Y91" s="34"/>
      <c r="Z91" s="34"/>
      <c r="AA91" s="34"/>
      <c r="AB91" s="34"/>
      <c r="AC91" s="34"/>
      <c r="AD91" s="34"/>
      <c r="AE91" s="34"/>
      <c r="AT91" s="17" t="s">
        <v>73</v>
      </c>
      <c r="AU91" s="17" t="s">
        <v>121</v>
      </c>
      <c r="BK91" s="144">
        <f>BK92+BK234+BK254</f>
        <v>0</v>
      </c>
    </row>
    <row r="92" spans="1:65" s="15" customFormat="1" ht="25.9" customHeight="1">
      <c r="B92" s="216"/>
      <c r="C92" s="217"/>
      <c r="D92" s="218" t="s">
        <v>73</v>
      </c>
      <c r="E92" s="219" t="s">
        <v>381</v>
      </c>
      <c r="F92" s="219" t="s">
        <v>382</v>
      </c>
      <c r="G92" s="217"/>
      <c r="H92" s="217"/>
      <c r="I92" s="220"/>
      <c r="J92" s="221">
        <f>BK92</f>
        <v>0</v>
      </c>
      <c r="K92" s="217"/>
      <c r="L92" s="222"/>
      <c r="M92" s="223"/>
      <c r="N92" s="224"/>
      <c r="O92" s="224"/>
      <c r="P92" s="225">
        <f>P93+P129+P142+P147+P179+P190+P216+P227</f>
        <v>0</v>
      </c>
      <c r="Q92" s="224"/>
      <c r="R92" s="225">
        <f>R93+R129+R142+R147+R179+R190+R216+R227</f>
        <v>327.9532164204</v>
      </c>
      <c r="S92" s="224"/>
      <c r="T92" s="226">
        <f>T93+T129+T142+T147+T179+T190+T216+T227</f>
        <v>283.81785999999994</v>
      </c>
      <c r="AR92" s="227" t="s">
        <v>82</v>
      </c>
      <c r="AT92" s="228" t="s">
        <v>73</v>
      </c>
      <c r="AU92" s="228" t="s">
        <v>74</v>
      </c>
      <c r="AY92" s="227" t="s">
        <v>141</v>
      </c>
      <c r="BK92" s="229">
        <f>BK93+BK129+BK142+BK147+BK179+BK190+BK216+BK227</f>
        <v>0</v>
      </c>
    </row>
    <row r="93" spans="1:65" s="15" customFormat="1" ht="22.9" customHeight="1">
      <c r="B93" s="216"/>
      <c r="C93" s="217"/>
      <c r="D93" s="218" t="s">
        <v>73</v>
      </c>
      <c r="E93" s="230" t="s">
        <v>82</v>
      </c>
      <c r="F93" s="230" t="s">
        <v>515</v>
      </c>
      <c r="G93" s="217"/>
      <c r="H93" s="217"/>
      <c r="I93" s="220"/>
      <c r="J93" s="231">
        <f>BK93</f>
        <v>0</v>
      </c>
      <c r="K93" s="217"/>
      <c r="L93" s="222"/>
      <c r="M93" s="223"/>
      <c r="N93" s="224"/>
      <c r="O93" s="224"/>
      <c r="P93" s="225">
        <f>SUM(P94:P128)</f>
        <v>0</v>
      </c>
      <c r="Q93" s="224"/>
      <c r="R93" s="225">
        <f>SUM(R94:R128)</f>
        <v>33.307900499999995</v>
      </c>
      <c r="S93" s="224"/>
      <c r="T93" s="226">
        <f>SUM(T94:T128)</f>
        <v>260.27</v>
      </c>
      <c r="AR93" s="227" t="s">
        <v>82</v>
      </c>
      <c r="AT93" s="228" t="s">
        <v>73</v>
      </c>
      <c r="AU93" s="228" t="s">
        <v>82</v>
      </c>
      <c r="AY93" s="227" t="s">
        <v>141</v>
      </c>
      <c r="BK93" s="229">
        <f>SUM(BK94:BK128)</f>
        <v>0</v>
      </c>
    </row>
    <row r="94" spans="1:65" s="2" customFormat="1" ht="44.25" customHeight="1">
      <c r="A94" s="34"/>
      <c r="B94" s="35"/>
      <c r="C94" s="145" t="s">
        <v>82</v>
      </c>
      <c r="D94" s="145" t="s">
        <v>135</v>
      </c>
      <c r="E94" s="146" t="s">
        <v>532</v>
      </c>
      <c r="F94" s="147" t="s">
        <v>533</v>
      </c>
      <c r="G94" s="148" t="s">
        <v>208</v>
      </c>
      <c r="H94" s="149">
        <v>90</v>
      </c>
      <c r="I94" s="150"/>
      <c r="J94" s="151">
        <f>ROUND(I94*H94,2)</f>
        <v>0</v>
      </c>
      <c r="K94" s="147" t="s">
        <v>518</v>
      </c>
      <c r="L94" s="39"/>
      <c r="M94" s="152" t="s">
        <v>28</v>
      </c>
      <c r="N94" s="153" t="s">
        <v>45</v>
      </c>
      <c r="O94" s="64"/>
      <c r="P94" s="154">
        <f>O94*H94</f>
        <v>0</v>
      </c>
      <c r="Q94" s="154">
        <v>0</v>
      </c>
      <c r="R94" s="154">
        <f>Q94*H94</f>
        <v>0</v>
      </c>
      <c r="S94" s="154">
        <v>0.35499999999999998</v>
      </c>
      <c r="T94" s="155">
        <f>S94*H94</f>
        <v>31.95</v>
      </c>
      <c r="U94" s="34"/>
      <c r="V94" s="34"/>
      <c r="W94" s="34"/>
      <c r="X94" s="34"/>
      <c r="Y94" s="34"/>
      <c r="Z94" s="34"/>
      <c r="AA94" s="34"/>
      <c r="AB94" s="34"/>
      <c r="AC94" s="34"/>
      <c r="AD94" s="34"/>
      <c r="AE94" s="34"/>
      <c r="AR94" s="156" t="s">
        <v>140</v>
      </c>
      <c r="AT94" s="156" t="s">
        <v>135</v>
      </c>
      <c r="AU94" s="156" t="s">
        <v>84</v>
      </c>
      <c r="AY94" s="17" t="s">
        <v>141</v>
      </c>
      <c r="BE94" s="157">
        <f>IF(N94="základní",J94,0)</f>
        <v>0</v>
      </c>
      <c r="BF94" s="157">
        <f>IF(N94="snížená",J94,0)</f>
        <v>0</v>
      </c>
      <c r="BG94" s="157">
        <f>IF(N94="zákl. přenesená",J94,0)</f>
        <v>0</v>
      </c>
      <c r="BH94" s="157">
        <f>IF(N94="sníž. přenesená",J94,0)</f>
        <v>0</v>
      </c>
      <c r="BI94" s="157">
        <f>IF(N94="nulová",J94,0)</f>
        <v>0</v>
      </c>
      <c r="BJ94" s="17" t="s">
        <v>82</v>
      </c>
      <c r="BK94" s="157">
        <f>ROUND(I94*H94,2)</f>
        <v>0</v>
      </c>
      <c r="BL94" s="17" t="s">
        <v>140</v>
      </c>
      <c r="BM94" s="156" t="s">
        <v>84</v>
      </c>
    </row>
    <row r="95" spans="1:65" s="2" customFormat="1" ht="11.25">
      <c r="A95" s="34"/>
      <c r="B95" s="35"/>
      <c r="C95" s="36"/>
      <c r="D95" s="239" t="s">
        <v>519</v>
      </c>
      <c r="E95" s="36"/>
      <c r="F95" s="240" t="s">
        <v>534</v>
      </c>
      <c r="G95" s="36"/>
      <c r="H95" s="36"/>
      <c r="I95" s="233"/>
      <c r="J95" s="36"/>
      <c r="K95" s="36"/>
      <c r="L95" s="39"/>
      <c r="M95" s="234"/>
      <c r="N95" s="235"/>
      <c r="O95" s="64"/>
      <c r="P95" s="64"/>
      <c r="Q95" s="64"/>
      <c r="R95" s="64"/>
      <c r="S95" s="64"/>
      <c r="T95" s="65"/>
      <c r="U95" s="34"/>
      <c r="V95" s="34"/>
      <c r="W95" s="34"/>
      <c r="X95" s="34"/>
      <c r="Y95" s="34"/>
      <c r="Z95" s="34"/>
      <c r="AA95" s="34"/>
      <c r="AB95" s="34"/>
      <c r="AC95" s="34"/>
      <c r="AD95" s="34"/>
      <c r="AE95" s="34"/>
      <c r="AT95" s="17" t="s">
        <v>519</v>
      </c>
      <c r="AU95" s="17" t="s">
        <v>84</v>
      </c>
    </row>
    <row r="96" spans="1:65" s="2" customFormat="1" ht="44.25" customHeight="1">
      <c r="A96" s="34"/>
      <c r="B96" s="35"/>
      <c r="C96" s="145" t="s">
        <v>84</v>
      </c>
      <c r="D96" s="145" t="s">
        <v>135</v>
      </c>
      <c r="E96" s="146" t="s">
        <v>535</v>
      </c>
      <c r="F96" s="147" t="s">
        <v>536</v>
      </c>
      <c r="G96" s="148" t="s">
        <v>202</v>
      </c>
      <c r="H96" s="149">
        <v>120</v>
      </c>
      <c r="I96" s="150"/>
      <c r="J96" s="151">
        <f>ROUND(I96*H96,2)</f>
        <v>0</v>
      </c>
      <c r="K96" s="147" t="s">
        <v>518</v>
      </c>
      <c r="L96" s="39"/>
      <c r="M96" s="152" t="s">
        <v>28</v>
      </c>
      <c r="N96" s="153" t="s">
        <v>45</v>
      </c>
      <c r="O96" s="64"/>
      <c r="P96" s="154">
        <f>O96*H96</f>
        <v>0</v>
      </c>
      <c r="Q96" s="154">
        <v>0</v>
      </c>
      <c r="R96" s="154">
        <f>Q96*H96</f>
        <v>0</v>
      </c>
      <c r="S96" s="154">
        <v>1.9</v>
      </c>
      <c r="T96" s="155">
        <f>S96*H96</f>
        <v>228</v>
      </c>
      <c r="U96" s="34"/>
      <c r="V96" s="34"/>
      <c r="W96" s="34"/>
      <c r="X96" s="34"/>
      <c r="Y96" s="34"/>
      <c r="Z96" s="34"/>
      <c r="AA96" s="34"/>
      <c r="AB96" s="34"/>
      <c r="AC96" s="34"/>
      <c r="AD96" s="34"/>
      <c r="AE96" s="34"/>
      <c r="AR96" s="156" t="s">
        <v>140</v>
      </c>
      <c r="AT96" s="156" t="s">
        <v>135</v>
      </c>
      <c r="AU96" s="156" t="s">
        <v>84</v>
      </c>
      <c r="AY96" s="17" t="s">
        <v>141</v>
      </c>
      <c r="BE96" s="157">
        <f>IF(N96="základní",J96,0)</f>
        <v>0</v>
      </c>
      <c r="BF96" s="157">
        <f>IF(N96="snížená",J96,0)</f>
        <v>0</v>
      </c>
      <c r="BG96" s="157">
        <f>IF(N96="zákl. přenesená",J96,0)</f>
        <v>0</v>
      </c>
      <c r="BH96" s="157">
        <f>IF(N96="sníž. přenesená",J96,0)</f>
        <v>0</v>
      </c>
      <c r="BI96" s="157">
        <f>IF(N96="nulová",J96,0)</f>
        <v>0</v>
      </c>
      <c r="BJ96" s="17" t="s">
        <v>82</v>
      </c>
      <c r="BK96" s="157">
        <f>ROUND(I96*H96,2)</f>
        <v>0</v>
      </c>
      <c r="BL96" s="17" t="s">
        <v>140</v>
      </c>
      <c r="BM96" s="156" t="s">
        <v>140</v>
      </c>
    </row>
    <row r="97" spans="1:65" s="2" customFormat="1" ht="11.25">
      <c r="A97" s="34"/>
      <c r="B97" s="35"/>
      <c r="C97" s="36"/>
      <c r="D97" s="239" t="s">
        <v>519</v>
      </c>
      <c r="E97" s="36"/>
      <c r="F97" s="240" t="s">
        <v>537</v>
      </c>
      <c r="G97" s="36"/>
      <c r="H97" s="36"/>
      <c r="I97" s="233"/>
      <c r="J97" s="36"/>
      <c r="K97" s="36"/>
      <c r="L97" s="39"/>
      <c r="M97" s="234"/>
      <c r="N97" s="235"/>
      <c r="O97" s="64"/>
      <c r="P97" s="64"/>
      <c r="Q97" s="64"/>
      <c r="R97" s="64"/>
      <c r="S97" s="64"/>
      <c r="T97" s="65"/>
      <c r="U97" s="34"/>
      <c r="V97" s="34"/>
      <c r="W97" s="34"/>
      <c r="X97" s="34"/>
      <c r="Y97" s="34"/>
      <c r="Z97" s="34"/>
      <c r="AA97" s="34"/>
      <c r="AB97" s="34"/>
      <c r="AC97" s="34"/>
      <c r="AD97" s="34"/>
      <c r="AE97" s="34"/>
      <c r="AT97" s="17" t="s">
        <v>519</v>
      </c>
      <c r="AU97" s="17" t="s">
        <v>84</v>
      </c>
    </row>
    <row r="98" spans="1:65" s="2" customFormat="1" ht="33" customHeight="1">
      <c r="A98" s="34"/>
      <c r="B98" s="35"/>
      <c r="C98" s="145" t="s">
        <v>152</v>
      </c>
      <c r="D98" s="145" t="s">
        <v>135</v>
      </c>
      <c r="E98" s="146" t="s">
        <v>538</v>
      </c>
      <c r="F98" s="147" t="s">
        <v>539</v>
      </c>
      <c r="G98" s="148" t="s">
        <v>208</v>
      </c>
      <c r="H98" s="149">
        <v>400</v>
      </c>
      <c r="I98" s="150"/>
      <c r="J98" s="151">
        <f>ROUND(I98*H98,2)</f>
        <v>0</v>
      </c>
      <c r="K98" s="147" t="s">
        <v>518</v>
      </c>
      <c r="L98" s="39"/>
      <c r="M98" s="152" t="s">
        <v>28</v>
      </c>
      <c r="N98" s="153" t="s">
        <v>45</v>
      </c>
      <c r="O98" s="64"/>
      <c r="P98" s="154">
        <f>O98*H98</f>
        <v>0</v>
      </c>
      <c r="Q98" s="154">
        <v>0</v>
      </c>
      <c r="R98" s="154">
        <f>Q98*H98</f>
        <v>0</v>
      </c>
      <c r="S98" s="154">
        <v>8.0000000000000004E-4</v>
      </c>
      <c r="T98" s="155">
        <f>S98*H98</f>
        <v>0.32</v>
      </c>
      <c r="U98" s="34"/>
      <c r="V98" s="34"/>
      <c r="W98" s="34"/>
      <c r="X98" s="34"/>
      <c r="Y98" s="34"/>
      <c r="Z98" s="34"/>
      <c r="AA98" s="34"/>
      <c r="AB98" s="34"/>
      <c r="AC98" s="34"/>
      <c r="AD98" s="34"/>
      <c r="AE98" s="34"/>
      <c r="AR98" s="156" t="s">
        <v>140</v>
      </c>
      <c r="AT98" s="156" t="s">
        <v>135</v>
      </c>
      <c r="AU98" s="156" t="s">
        <v>84</v>
      </c>
      <c r="AY98" s="17" t="s">
        <v>141</v>
      </c>
      <c r="BE98" s="157">
        <f>IF(N98="základní",J98,0)</f>
        <v>0</v>
      </c>
      <c r="BF98" s="157">
        <f>IF(N98="snížená",J98,0)</f>
        <v>0</v>
      </c>
      <c r="BG98" s="157">
        <f>IF(N98="zákl. přenesená",J98,0)</f>
        <v>0</v>
      </c>
      <c r="BH98" s="157">
        <f>IF(N98="sníž. přenesená",J98,0)</f>
        <v>0</v>
      </c>
      <c r="BI98" s="157">
        <f>IF(N98="nulová",J98,0)</f>
        <v>0</v>
      </c>
      <c r="BJ98" s="17" t="s">
        <v>82</v>
      </c>
      <c r="BK98" s="157">
        <f>ROUND(I98*H98,2)</f>
        <v>0</v>
      </c>
      <c r="BL98" s="17" t="s">
        <v>140</v>
      </c>
      <c r="BM98" s="156" t="s">
        <v>155</v>
      </c>
    </row>
    <row r="99" spans="1:65" s="2" customFormat="1" ht="11.25">
      <c r="A99" s="34"/>
      <c r="B99" s="35"/>
      <c r="C99" s="36"/>
      <c r="D99" s="239" t="s">
        <v>519</v>
      </c>
      <c r="E99" s="36"/>
      <c r="F99" s="240" t="s">
        <v>540</v>
      </c>
      <c r="G99" s="36"/>
      <c r="H99" s="36"/>
      <c r="I99" s="233"/>
      <c r="J99" s="36"/>
      <c r="K99" s="36"/>
      <c r="L99" s="39"/>
      <c r="M99" s="234"/>
      <c r="N99" s="235"/>
      <c r="O99" s="64"/>
      <c r="P99" s="64"/>
      <c r="Q99" s="64"/>
      <c r="R99" s="64"/>
      <c r="S99" s="64"/>
      <c r="T99" s="65"/>
      <c r="U99" s="34"/>
      <c r="V99" s="34"/>
      <c r="W99" s="34"/>
      <c r="X99" s="34"/>
      <c r="Y99" s="34"/>
      <c r="Z99" s="34"/>
      <c r="AA99" s="34"/>
      <c r="AB99" s="34"/>
      <c r="AC99" s="34"/>
      <c r="AD99" s="34"/>
      <c r="AE99" s="34"/>
      <c r="AT99" s="17" t="s">
        <v>519</v>
      </c>
      <c r="AU99" s="17" t="s">
        <v>84</v>
      </c>
    </row>
    <row r="100" spans="1:65" s="2" customFormat="1" ht="49.15" customHeight="1">
      <c r="A100" s="34"/>
      <c r="B100" s="35"/>
      <c r="C100" s="145" t="s">
        <v>140</v>
      </c>
      <c r="D100" s="145" t="s">
        <v>135</v>
      </c>
      <c r="E100" s="146" t="s">
        <v>873</v>
      </c>
      <c r="F100" s="147" t="s">
        <v>874</v>
      </c>
      <c r="G100" s="148" t="s">
        <v>202</v>
      </c>
      <c r="H100" s="149">
        <v>2</v>
      </c>
      <c r="I100" s="150"/>
      <c r="J100" s="151">
        <f>ROUND(I100*H100,2)</f>
        <v>0</v>
      </c>
      <c r="K100" s="147" t="s">
        <v>518</v>
      </c>
      <c r="L100" s="39"/>
      <c r="M100" s="152" t="s">
        <v>28</v>
      </c>
      <c r="N100" s="153" t="s">
        <v>45</v>
      </c>
      <c r="O100" s="64"/>
      <c r="P100" s="154">
        <f>O100*H100</f>
        <v>0</v>
      </c>
      <c r="Q100" s="154">
        <v>0</v>
      </c>
      <c r="R100" s="154">
        <f>Q100*H100</f>
        <v>0</v>
      </c>
      <c r="S100" s="154">
        <v>0</v>
      </c>
      <c r="T100" s="155">
        <f>S100*H100</f>
        <v>0</v>
      </c>
      <c r="U100" s="34"/>
      <c r="V100" s="34"/>
      <c r="W100" s="34"/>
      <c r="X100" s="34"/>
      <c r="Y100" s="34"/>
      <c r="Z100" s="34"/>
      <c r="AA100" s="34"/>
      <c r="AB100" s="34"/>
      <c r="AC100" s="34"/>
      <c r="AD100" s="34"/>
      <c r="AE100" s="34"/>
      <c r="AR100" s="156" t="s">
        <v>140</v>
      </c>
      <c r="AT100" s="156" t="s">
        <v>135</v>
      </c>
      <c r="AU100" s="156" t="s">
        <v>84</v>
      </c>
      <c r="AY100" s="17" t="s">
        <v>141</v>
      </c>
      <c r="BE100" s="157">
        <f>IF(N100="základní",J100,0)</f>
        <v>0</v>
      </c>
      <c r="BF100" s="157">
        <f>IF(N100="snížená",J100,0)</f>
        <v>0</v>
      </c>
      <c r="BG100" s="157">
        <f>IF(N100="zákl. přenesená",J100,0)</f>
        <v>0</v>
      </c>
      <c r="BH100" s="157">
        <f>IF(N100="sníž. přenesená",J100,0)</f>
        <v>0</v>
      </c>
      <c r="BI100" s="157">
        <f>IF(N100="nulová",J100,0)</f>
        <v>0</v>
      </c>
      <c r="BJ100" s="17" t="s">
        <v>82</v>
      </c>
      <c r="BK100" s="157">
        <f>ROUND(I100*H100,2)</f>
        <v>0</v>
      </c>
      <c r="BL100" s="17" t="s">
        <v>140</v>
      </c>
      <c r="BM100" s="156" t="s">
        <v>149</v>
      </c>
    </row>
    <row r="101" spans="1:65" s="2" customFormat="1" ht="11.25">
      <c r="A101" s="34"/>
      <c r="B101" s="35"/>
      <c r="C101" s="36"/>
      <c r="D101" s="239" t="s">
        <v>519</v>
      </c>
      <c r="E101" s="36"/>
      <c r="F101" s="240" t="s">
        <v>875</v>
      </c>
      <c r="G101" s="36"/>
      <c r="H101" s="36"/>
      <c r="I101" s="233"/>
      <c r="J101" s="36"/>
      <c r="K101" s="36"/>
      <c r="L101" s="39"/>
      <c r="M101" s="234"/>
      <c r="N101" s="235"/>
      <c r="O101" s="64"/>
      <c r="P101" s="64"/>
      <c r="Q101" s="64"/>
      <c r="R101" s="64"/>
      <c r="S101" s="64"/>
      <c r="T101" s="65"/>
      <c r="U101" s="34"/>
      <c r="V101" s="34"/>
      <c r="W101" s="34"/>
      <c r="X101" s="34"/>
      <c r="Y101" s="34"/>
      <c r="Z101" s="34"/>
      <c r="AA101" s="34"/>
      <c r="AB101" s="34"/>
      <c r="AC101" s="34"/>
      <c r="AD101" s="34"/>
      <c r="AE101" s="34"/>
      <c r="AT101" s="17" t="s">
        <v>519</v>
      </c>
      <c r="AU101" s="17" t="s">
        <v>84</v>
      </c>
    </row>
    <row r="102" spans="1:65" s="2" customFormat="1" ht="100.5" customHeight="1">
      <c r="A102" s="34"/>
      <c r="B102" s="35"/>
      <c r="C102" s="145" t="s">
        <v>161</v>
      </c>
      <c r="D102" s="145" t="s">
        <v>135</v>
      </c>
      <c r="E102" s="146" t="s">
        <v>541</v>
      </c>
      <c r="F102" s="147" t="s">
        <v>542</v>
      </c>
      <c r="G102" s="148" t="s">
        <v>159</v>
      </c>
      <c r="H102" s="149">
        <v>15</v>
      </c>
      <c r="I102" s="150"/>
      <c r="J102" s="151">
        <f>ROUND(I102*H102,2)</f>
        <v>0</v>
      </c>
      <c r="K102" s="147" t="s">
        <v>518</v>
      </c>
      <c r="L102" s="39"/>
      <c r="M102" s="152" t="s">
        <v>28</v>
      </c>
      <c r="N102" s="153" t="s">
        <v>45</v>
      </c>
      <c r="O102" s="64"/>
      <c r="P102" s="154">
        <f>O102*H102</f>
        <v>0</v>
      </c>
      <c r="Q102" s="154">
        <v>6.0526700000000003E-2</v>
      </c>
      <c r="R102" s="154">
        <f>Q102*H102</f>
        <v>0.9079005</v>
      </c>
      <c r="S102" s="154">
        <v>0</v>
      </c>
      <c r="T102" s="155">
        <f>S102*H102</f>
        <v>0</v>
      </c>
      <c r="U102" s="34"/>
      <c r="V102" s="34"/>
      <c r="W102" s="34"/>
      <c r="X102" s="34"/>
      <c r="Y102" s="34"/>
      <c r="Z102" s="34"/>
      <c r="AA102" s="34"/>
      <c r="AB102" s="34"/>
      <c r="AC102" s="34"/>
      <c r="AD102" s="34"/>
      <c r="AE102" s="34"/>
      <c r="AR102" s="156" t="s">
        <v>140</v>
      </c>
      <c r="AT102" s="156" t="s">
        <v>135</v>
      </c>
      <c r="AU102" s="156" t="s">
        <v>84</v>
      </c>
      <c r="AY102" s="17" t="s">
        <v>141</v>
      </c>
      <c r="BE102" s="157">
        <f>IF(N102="základní",J102,0)</f>
        <v>0</v>
      </c>
      <c r="BF102" s="157">
        <f>IF(N102="snížená",J102,0)</f>
        <v>0</v>
      </c>
      <c r="BG102" s="157">
        <f>IF(N102="zákl. přenesená",J102,0)</f>
        <v>0</v>
      </c>
      <c r="BH102" s="157">
        <f>IF(N102="sníž. přenesená",J102,0)</f>
        <v>0</v>
      </c>
      <c r="BI102" s="157">
        <f>IF(N102="nulová",J102,0)</f>
        <v>0</v>
      </c>
      <c r="BJ102" s="17" t="s">
        <v>82</v>
      </c>
      <c r="BK102" s="157">
        <f>ROUND(I102*H102,2)</f>
        <v>0</v>
      </c>
      <c r="BL102" s="17" t="s">
        <v>140</v>
      </c>
      <c r="BM102" s="156" t="s">
        <v>164</v>
      </c>
    </row>
    <row r="103" spans="1:65" s="2" customFormat="1" ht="11.25">
      <c r="A103" s="34"/>
      <c r="B103" s="35"/>
      <c r="C103" s="36"/>
      <c r="D103" s="239" t="s">
        <v>519</v>
      </c>
      <c r="E103" s="36"/>
      <c r="F103" s="240" t="s">
        <v>543</v>
      </c>
      <c r="G103" s="36"/>
      <c r="H103" s="36"/>
      <c r="I103" s="233"/>
      <c r="J103" s="36"/>
      <c r="K103" s="36"/>
      <c r="L103" s="39"/>
      <c r="M103" s="234"/>
      <c r="N103" s="235"/>
      <c r="O103" s="64"/>
      <c r="P103" s="64"/>
      <c r="Q103" s="64"/>
      <c r="R103" s="64"/>
      <c r="S103" s="64"/>
      <c r="T103" s="65"/>
      <c r="U103" s="34"/>
      <c r="V103" s="34"/>
      <c r="W103" s="34"/>
      <c r="X103" s="34"/>
      <c r="Y103" s="34"/>
      <c r="Z103" s="34"/>
      <c r="AA103" s="34"/>
      <c r="AB103" s="34"/>
      <c r="AC103" s="34"/>
      <c r="AD103" s="34"/>
      <c r="AE103" s="34"/>
      <c r="AT103" s="17" t="s">
        <v>519</v>
      </c>
      <c r="AU103" s="17" t="s">
        <v>84</v>
      </c>
    </row>
    <row r="104" spans="1:65" s="11" customFormat="1" ht="11.25">
      <c r="B104" s="169"/>
      <c r="C104" s="170"/>
      <c r="D104" s="160" t="s">
        <v>142</v>
      </c>
      <c r="E104" s="171" t="s">
        <v>28</v>
      </c>
      <c r="F104" s="172" t="s">
        <v>544</v>
      </c>
      <c r="G104" s="170"/>
      <c r="H104" s="173">
        <v>15</v>
      </c>
      <c r="I104" s="174"/>
      <c r="J104" s="170"/>
      <c r="K104" s="170"/>
      <c r="L104" s="175"/>
      <c r="M104" s="176"/>
      <c r="N104" s="177"/>
      <c r="O104" s="177"/>
      <c r="P104" s="177"/>
      <c r="Q104" s="177"/>
      <c r="R104" s="177"/>
      <c r="S104" s="177"/>
      <c r="T104" s="178"/>
      <c r="AT104" s="179" t="s">
        <v>142</v>
      </c>
      <c r="AU104" s="179" t="s">
        <v>84</v>
      </c>
      <c r="AV104" s="11" t="s">
        <v>84</v>
      </c>
      <c r="AW104" s="11" t="s">
        <v>35</v>
      </c>
      <c r="AX104" s="11" t="s">
        <v>74</v>
      </c>
      <c r="AY104" s="179" t="s">
        <v>141</v>
      </c>
    </row>
    <row r="105" spans="1:65" s="12" customFormat="1" ht="11.25">
      <c r="B105" s="180"/>
      <c r="C105" s="181"/>
      <c r="D105" s="160" t="s">
        <v>142</v>
      </c>
      <c r="E105" s="182" t="s">
        <v>28</v>
      </c>
      <c r="F105" s="183" t="s">
        <v>145</v>
      </c>
      <c r="G105" s="181"/>
      <c r="H105" s="184">
        <v>15</v>
      </c>
      <c r="I105" s="185"/>
      <c r="J105" s="181"/>
      <c r="K105" s="181"/>
      <c r="L105" s="186"/>
      <c r="M105" s="187"/>
      <c r="N105" s="188"/>
      <c r="O105" s="188"/>
      <c r="P105" s="188"/>
      <c r="Q105" s="188"/>
      <c r="R105" s="188"/>
      <c r="S105" s="188"/>
      <c r="T105" s="189"/>
      <c r="AT105" s="190" t="s">
        <v>142</v>
      </c>
      <c r="AU105" s="190" t="s">
        <v>84</v>
      </c>
      <c r="AV105" s="12" t="s">
        <v>140</v>
      </c>
      <c r="AW105" s="12" t="s">
        <v>35</v>
      </c>
      <c r="AX105" s="12" t="s">
        <v>82</v>
      </c>
      <c r="AY105" s="190" t="s">
        <v>141</v>
      </c>
    </row>
    <row r="106" spans="1:65" s="2" customFormat="1" ht="37.9" customHeight="1">
      <c r="A106" s="34"/>
      <c r="B106" s="35"/>
      <c r="C106" s="145" t="s">
        <v>155</v>
      </c>
      <c r="D106" s="145" t="s">
        <v>135</v>
      </c>
      <c r="E106" s="146" t="s">
        <v>876</v>
      </c>
      <c r="F106" s="147" t="s">
        <v>877</v>
      </c>
      <c r="G106" s="148" t="s">
        <v>202</v>
      </c>
      <c r="H106" s="149">
        <v>12</v>
      </c>
      <c r="I106" s="150"/>
      <c r="J106" s="151">
        <f>ROUND(I106*H106,2)</f>
        <v>0</v>
      </c>
      <c r="K106" s="147" t="s">
        <v>518</v>
      </c>
      <c r="L106" s="39"/>
      <c r="M106" s="152" t="s">
        <v>28</v>
      </c>
      <c r="N106" s="153" t="s">
        <v>45</v>
      </c>
      <c r="O106" s="64"/>
      <c r="P106" s="154">
        <f>O106*H106</f>
        <v>0</v>
      </c>
      <c r="Q106" s="154">
        <v>0</v>
      </c>
      <c r="R106" s="154">
        <f>Q106*H106</f>
        <v>0</v>
      </c>
      <c r="S106" s="154">
        <v>0</v>
      </c>
      <c r="T106" s="155">
        <f>S106*H106</f>
        <v>0</v>
      </c>
      <c r="U106" s="34"/>
      <c r="V106" s="34"/>
      <c r="W106" s="34"/>
      <c r="X106" s="34"/>
      <c r="Y106" s="34"/>
      <c r="Z106" s="34"/>
      <c r="AA106" s="34"/>
      <c r="AB106" s="34"/>
      <c r="AC106" s="34"/>
      <c r="AD106" s="34"/>
      <c r="AE106" s="34"/>
      <c r="AR106" s="156" t="s">
        <v>140</v>
      </c>
      <c r="AT106" s="156" t="s">
        <v>135</v>
      </c>
      <c r="AU106" s="156" t="s">
        <v>84</v>
      </c>
      <c r="AY106" s="17" t="s">
        <v>141</v>
      </c>
      <c r="BE106" s="157">
        <f>IF(N106="základní",J106,0)</f>
        <v>0</v>
      </c>
      <c r="BF106" s="157">
        <f>IF(N106="snížená",J106,0)</f>
        <v>0</v>
      </c>
      <c r="BG106" s="157">
        <f>IF(N106="zákl. přenesená",J106,0)</f>
        <v>0</v>
      </c>
      <c r="BH106" s="157">
        <f>IF(N106="sníž. přenesená",J106,0)</f>
        <v>0</v>
      </c>
      <c r="BI106" s="157">
        <f>IF(N106="nulová",J106,0)</f>
        <v>0</v>
      </c>
      <c r="BJ106" s="17" t="s">
        <v>82</v>
      </c>
      <c r="BK106" s="157">
        <f>ROUND(I106*H106,2)</f>
        <v>0</v>
      </c>
      <c r="BL106" s="17" t="s">
        <v>140</v>
      </c>
      <c r="BM106" s="156" t="s">
        <v>193</v>
      </c>
    </row>
    <row r="107" spans="1:65" s="2" customFormat="1" ht="11.25">
      <c r="A107" s="34"/>
      <c r="B107" s="35"/>
      <c r="C107" s="36"/>
      <c r="D107" s="239" t="s">
        <v>519</v>
      </c>
      <c r="E107" s="36"/>
      <c r="F107" s="240" t="s">
        <v>878</v>
      </c>
      <c r="G107" s="36"/>
      <c r="H107" s="36"/>
      <c r="I107" s="233"/>
      <c r="J107" s="36"/>
      <c r="K107" s="36"/>
      <c r="L107" s="39"/>
      <c r="M107" s="234"/>
      <c r="N107" s="235"/>
      <c r="O107" s="64"/>
      <c r="P107" s="64"/>
      <c r="Q107" s="64"/>
      <c r="R107" s="64"/>
      <c r="S107" s="64"/>
      <c r="T107" s="65"/>
      <c r="U107" s="34"/>
      <c r="V107" s="34"/>
      <c r="W107" s="34"/>
      <c r="X107" s="34"/>
      <c r="Y107" s="34"/>
      <c r="Z107" s="34"/>
      <c r="AA107" s="34"/>
      <c r="AB107" s="34"/>
      <c r="AC107" s="34"/>
      <c r="AD107" s="34"/>
      <c r="AE107" s="34"/>
      <c r="AT107" s="17" t="s">
        <v>519</v>
      </c>
      <c r="AU107" s="17" t="s">
        <v>84</v>
      </c>
    </row>
    <row r="108" spans="1:65" s="11" customFormat="1" ht="11.25">
      <c r="B108" s="169"/>
      <c r="C108" s="170"/>
      <c r="D108" s="160" t="s">
        <v>142</v>
      </c>
      <c r="E108" s="171" t="s">
        <v>28</v>
      </c>
      <c r="F108" s="172" t="s">
        <v>879</v>
      </c>
      <c r="G108" s="170"/>
      <c r="H108" s="173">
        <v>12</v>
      </c>
      <c r="I108" s="174"/>
      <c r="J108" s="170"/>
      <c r="K108" s="170"/>
      <c r="L108" s="175"/>
      <c r="M108" s="176"/>
      <c r="N108" s="177"/>
      <c r="O108" s="177"/>
      <c r="P108" s="177"/>
      <c r="Q108" s="177"/>
      <c r="R108" s="177"/>
      <c r="S108" s="177"/>
      <c r="T108" s="178"/>
      <c r="AT108" s="179" t="s">
        <v>142</v>
      </c>
      <c r="AU108" s="179" t="s">
        <v>84</v>
      </c>
      <c r="AV108" s="11" t="s">
        <v>84</v>
      </c>
      <c r="AW108" s="11" t="s">
        <v>35</v>
      </c>
      <c r="AX108" s="11" t="s">
        <v>74</v>
      </c>
      <c r="AY108" s="179" t="s">
        <v>141</v>
      </c>
    </row>
    <row r="109" spans="1:65" s="12" customFormat="1" ht="11.25">
      <c r="B109" s="180"/>
      <c r="C109" s="181"/>
      <c r="D109" s="160" t="s">
        <v>142</v>
      </c>
      <c r="E109" s="182" t="s">
        <v>28</v>
      </c>
      <c r="F109" s="183" t="s">
        <v>145</v>
      </c>
      <c r="G109" s="181"/>
      <c r="H109" s="184">
        <v>12</v>
      </c>
      <c r="I109" s="185"/>
      <c r="J109" s="181"/>
      <c r="K109" s="181"/>
      <c r="L109" s="186"/>
      <c r="M109" s="187"/>
      <c r="N109" s="188"/>
      <c r="O109" s="188"/>
      <c r="P109" s="188"/>
      <c r="Q109" s="188"/>
      <c r="R109" s="188"/>
      <c r="S109" s="188"/>
      <c r="T109" s="189"/>
      <c r="AT109" s="190" t="s">
        <v>142</v>
      </c>
      <c r="AU109" s="190" t="s">
        <v>84</v>
      </c>
      <c r="AV109" s="12" t="s">
        <v>140</v>
      </c>
      <c r="AW109" s="12" t="s">
        <v>35</v>
      </c>
      <c r="AX109" s="12" t="s">
        <v>82</v>
      </c>
      <c r="AY109" s="190" t="s">
        <v>141</v>
      </c>
    </row>
    <row r="110" spans="1:65" s="2" customFormat="1" ht="16.5" customHeight="1">
      <c r="A110" s="34"/>
      <c r="B110" s="35"/>
      <c r="C110" s="191" t="s">
        <v>170</v>
      </c>
      <c r="D110" s="191" t="s">
        <v>146</v>
      </c>
      <c r="E110" s="192" t="s">
        <v>880</v>
      </c>
      <c r="F110" s="193" t="s">
        <v>881</v>
      </c>
      <c r="G110" s="194" t="s">
        <v>181</v>
      </c>
      <c r="H110" s="195">
        <v>32.4</v>
      </c>
      <c r="I110" s="196"/>
      <c r="J110" s="197">
        <f>ROUND(I110*H110,2)</f>
        <v>0</v>
      </c>
      <c r="K110" s="193" t="s">
        <v>518</v>
      </c>
      <c r="L110" s="198"/>
      <c r="M110" s="199" t="s">
        <v>28</v>
      </c>
      <c r="N110" s="200" t="s">
        <v>45</v>
      </c>
      <c r="O110" s="64"/>
      <c r="P110" s="154">
        <f>O110*H110</f>
        <v>0</v>
      </c>
      <c r="Q110" s="154">
        <v>1</v>
      </c>
      <c r="R110" s="154">
        <f>Q110*H110</f>
        <v>32.4</v>
      </c>
      <c r="S110" s="154">
        <v>0</v>
      </c>
      <c r="T110" s="155">
        <f>S110*H110</f>
        <v>0</v>
      </c>
      <c r="U110" s="34"/>
      <c r="V110" s="34"/>
      <c r="W110" s="34"/>
      <c r="X110" s="34"/>
      <c r="Y110" s="34"/>
      <c r="Z110" s="34"/>
      <c r="AA110" s="34"/>
      <c r="AB110" s="34"/>
      <c r="AC110" s="34"/>
      <c r="AD110" s="34"/>
      <c r="AE110" s="34"/>
      <c r="AR110" s="156" t="s">
        <v>149</v>
      </c>
      <c r="AT110" s="156" t="s">
        <v>146</v>
      </c>
      <c r="AU110" s="156" t="s">
        <v>84</v>
      </c>
      <c r="AY110" s="17" t="s">
        <v>141</v>
      </c>
      <c r="BE110" s="157">
        <f>IF(N110="základní",J110,0)</f>
        <v>0</v>
      </c>
      <c r="BF110" s="157">
        <f>IF(N110="snížená",J110,0)</f>
        <v>0</v>
      </c>
      <c r="BG110" s="157">
        <f>IF(N110="zákl. přenesená",J110,0)</f>
        <v>0</v>
      </c>
      <c r="BH110" s="157">
        <f>IF(N110="sníž. přenesená",J110,0)</f>
        <v>0</v>
      </c>
      <c r="BI110" s="157">
        <f>IF(N110="nulová",J110,0)</f>
        <v>0</v>
      </c>
      <c r="BJ110" s="17" t="s">
        <v>82</v>
      </c>
      <c r="BK110" s="157">
        <f>ROUND(I110*H110,2)</f>
        <v>0</v>
      </c>
      <c r="BL110" s="17" t="s">
        <v>140</v>
      </c>
      <c r="BM110" s="156" t="s">
        <v>205</v>
      </c>
    </row>
    <row r="111" spans="1:65" s="11" customFormat="1" ht="11.25">
      <c r="B111" s="169"/>
      <c r="C111" s="170"/>
      <c r="D111" s="160" t="s">
        <v>142</v>
      </c>
      <c r="E111" s="171" t="s">
        <v>28</v>
      </c>
      <c r="F111" s="172" t="s">
        <v>882</v>
      </c>
      <c r="G111" s="170"/>
      <c r="H111" s="173">
        <v>32.4</v>
      </c>
      <c r="I111" s="174"/>
      <c r="J111" s="170"/>
      <c r="K111" s="170"/>
      <c r="L111" s="175"/>
      <c r="M111" s="176"/>
      <c r="N111" s="177"/>
      <c r="O111" s="177"/>
      <c r="P111" s="177"/>
      <c r="Q111" s="177"/>
      <c r="R111" s="177"/>
      <c r="S111" s="177"/>
      <c r="T111" s="178"/>
      <c r="AT111" s="179" t="s">
        <v>142</v>
      </c>
      <c r="AU111" s="179" t="s">
        <v>84</v>
      </c>
      <c r="AV111" s="11" t="s">
        <v>84</v>
      </c>
      <c r="AW111" s="11" t="s">
        <v>35</v>
      </c>
      <c r="AX111" s="11" t="s">
        <v>74</v>
      </c>
      <c r="AY111" s="179" t="s">
        <v>141</v>
      </c>
    </row>
    <row r="112" spans="1:65" s="12" customFormat="1" ht="11.25">
      <c r="B112" s="180"/>
      <c r="C112" s="181"/>
      <c r="D112" s="160" t="s">
        <v>142</v>
      </c>
      <c r="E112" s="182" t="s">
        <v>28</v>
      </c>
      <c r="F112" s="183" t="s">
        <v>145</v>
      </c>
      <c r="G112" s="181"/>
      <c r="H112" s="184">
        <v>32.4</v>
      </c>
      <c r="I112" s="185"/>
      <c r="J112" s="181"/>
      <c r="K112" s="181"/>
      <c r="L112" s="186"/>
      <c r="M112" s="187"/>
      <c r="N112" s="188"/>
      <c r="O112" s="188"/>
      <c r="P112" s="188"/>
      <c r="Q112" s="188"/>
      <c r="R112" s="188"/>
      <c r="S112" s="188"/>
      <c r="T112" s="189"/>
      <c r="AT112" s="190" t="s">
        <v>142</v>
      </c>
      <c r="AU112" s="190" t="s">
        <v>84</v>
      </c>
      <c r="AV112" s="12" t="s">
        <v>140</v>
      </c>
      <c r="AW112" s="12" t="s">
        <v>35</v>
      </c>
      <c r="AX112" s="12" t="s">
        <v>82</v>
      </c>
      <c r="AY112" s="190" t="s">
        <v>141</v>
      </c>
    </row>
    <row r="113" spans="1:65" s="2" customFormat="1" ht="44.25" customHeight="1">
      <c r="A113" s="34"/>
      <c r="B113" s="35"/>
      <c r="C113" s="145" t="s">
        <v>149</v>
      </c>
      <c r="D113" s="145" t="s">
        <v>135</v>
      </c>
      <c r="E113" s="146" t="s">
        <v>883</v>
      </c>
      <c r="F113" s="147" t="s">
        <v>884</v>
      </c>
      <c r="G113" s="148" t="s">
        <v>202</v>
      </c>
      <c r="H113" s="149">
        <v>12</v>
      </c>
      <c r="I113" s="150"/>
      <c r="J113" s="151">
        <f>ROUND(I113*H113,2)</f>
        <v>0</v>
      </c>
      <c r="K113" s="147" t="s">
        <v>518</v>
      </c>
      <c r="L113" s="39"/>
      <c r="M113" s="152" t="s">
        <v>28</v>
      </c>
      <c r="N113" s="153" t="s">
        <v>45</v>
      </c>
      <c r="O113" s="64"/>
      <c r="P113" s="154">
        <f>O113*H113</f>
        <v>0</v>
      </c>
      <c r="Q113" s="154">
        <v>0</v>
      </c>
      <c r="R113" s="154">
        <f>Q113*H113</f>
        <v>0</v>
      </c>
      <c r="S113" s="154">
        <v>0</v>
      </c>
      <c r="T113" s="155">
        <f>S113*H113</f>
        <v>0</v>
      </c>
      <c r="U113" s="34"/>
      <c r="V113" s="34"/>
      <c r="W113" s="34"/>
      <c r="X113" s="34"/>
      <c r="Y113" s="34"/>
      <c r="Z113" s="34"/>
      <c r="AA113" s="34"/>
      <c r="AB113" s="34"/>
      <c r="AC113" s="34"/>
      <c r="AD113" s="34"/>
      <c r="AE113" s="34"/>
      <c r="AR113" s="156" t="s">
        <v>140</v>
      </c>
      <c r="AT113" s="156" t="s">
        <v>135</v>
      </c>
      <c r="AU113" s="156" t="s">
        <v>84</v>
      </c>
      <c r="AY113" s="17" t="s">
        <v>141</v>
      </c>
      <c r="BE113" s="157">
        <f>IF(N113="základní",J113,0)</f>
        <v>0</v>
      </c>
      <c r="BF113" s="157">
        <f>IF(N113="snížená",J113,0)</f>
        <v>0</v>
      </c>
      <c r="BG113" s="157">
        <f>IF(N113="zákl. přenesená",J113,0)</f>
        <v>0</v>
      </c>
      <c r="BH113" s="157">
        <f>IF(N113="sníž. přenesená",J113,0)</f>
        <v>0</v>
      </c>
      <c r="BI113" s="157">
        <f>IF(N113="nulová",J113,0)</f>
        <v>0</v>
      </c>
      <c r="BJ113" s="17" t="s">
        <v>82</v>
      </c>
      <c r="BK113" s="157">
        <f>ROUND(I113*H113,2)</f>
        <v>0</v>
      </c>
      <c r="BL113" s="17" t="s">
        <v>140</v>
      </c>
      <c r="BM113" s="156" t="s">
        <v>173</v>
      </c>
    </row>
    <row r="114" spans="1:65" s="2" customFormat="1" ht="11.25">
      <c r="A114" s="34"/>
      <c r="B114" s="35"/>
      <c r="C114" s="36"/>
      <c r="D114" s="239" t="s">
        <v>519</v>
      </c>
      <c r="E114" s="36"/>
      <c r="F114" s="240" t="s">
        <v>885</v>
      </c>
      <c r="G114" s="36"/>
      <c r="H114" s="36"/>
      <c r="I114" s="233"/>
      <c r="J114" s="36"/>
      <c r="K114" s="36"/>
      <c r="L114" s="39"/>
      <c r="M114" s="234"/>
      <c r="N114" s="235"/>
      <c r="O114" s="64"/>
      <c r="P114" s="64"/>
      <c r="Q114" s="64"/>
      <c r="R114" s="64"/>
      <c r="S114" s="64"/>
      <c r="T114" s="65"/>
      <c r="U114" s="34"/>
      <c r="V114" s="34"/>
      <c r="W114" s="34"/>
      <c r="X114" s="34"/>
      <c r="Y114" s="34"/>
      <c r="Z114" s="34"/>
      <c r="AA114" s="34"/>
      <c r="AB114" s="34"/>
      <c r="AC114" s="34"/>
      <c r="AD114" s="34"/>
      <c r="AE114" s="34"/>
      <c r="AT114" s="17" t="s">
        <v>519</v>
      </c>
      <c r="AU114" s="17" t="s">
        <v>84</v>
      </c>
    </row>
    <row r="115" spans="1:65" s="2" customFormat="1" ht="44.25" customHeight="1">
      <c r="A115" s="34"/>
      <c r="B115" s="35"/>
      <c r="C115" s="145" t="s">
        <v>178</v>
      </c>
      <c r="D115" s="145" t="s">
        <v>135</v>
      </c>
      <c r="E115" s="146" t="s">
        <v>516</v>
      </c>
      <c r="F115" s="147" t="s">
        <v>517</v>
      </c>
      <c r="G115" s="148" t="s">
        <v>208</v>
      </c>
      <c r="H115" s="149">
        <v>100</v>
      </c>
      <c r="I115" s="150"/>
      <c r="J115" s="151">
        <f>ROUND(I115*H115,2)</f>
        <v>0</v>
      </c>
      <c r="K115" s="147" t="s">
        <v>518</v>
      </c>
      <c r="L115" s="39"/>
      <c r="M115" s="152" t="s">
        <v>28</v>
      </c>
      <c r="N115" s="153" t="s">
        <v>45</v>
      </c>
      <c r="O115" s="64"/>
      <c r="P115" s="154">
        <f>O115*H115</f>
        <v>0</v>
      </c>
      <c r="Q115" s="154">
        <v>0</v>
      </c>
      <c r="R115" s="154">
        <f>Q115*H115</f>
        <v>0</v>
      </c>
      <c r="S115" s="154">
        <v>0</v>
      </c>
      <c r="T115" s="155">
        <f>S115*H115</f>
        <v>0</v>
      </c>
      <c r="U115" s="34"/>
      <c r="V115" s="34"/>
      <c r="W115" s="34"/>
      <c r="X115" s="34"/>
      <c r="Y115" s="34"/>
      <c r="Z115" s="34"/>
      <c r="AA115" s="34"/>
      <c r="AB115" s="34"/>
      <c r="AC115" s="34"/>
      <c r="AD115" s="34"/>
      <c r="AE115" s="34"/>
      <c r="AR115" s="156" t="s">
        <v>140</v>
      </c>
      <c r="AT115" s="156" t="s">
        <v>135</v>
      </c>
      <c r="AU115" s="156" t="s">
        <v>84</v>
      </c>
      <c r="AY115" s="17" t="s">
        <v>141</v>
      </c>
      <c r="BE115" s="157">
        <f>IF(N115="základní",J115,0)</f>
        <v>0</v>
      </c>
      <c r="BF115" s="157">
        <f>IF(N115="snížená",J115,0)</f>
        <v>0</v>
      </c>
      <c r="BG115" s="157">
        <f>IF(N115="zákl. přenesená",J115,0)</f>
        <v>0</v>
      </c>
      <c r="BH115" s="157">
        <f>IF(N115="sníž. přenesená",J115,0)</f>
        <v>0</v>
      </c>
      <c r="BI115" s="157">
        <f>IF(N115="nulová",J115,0)</f>
        <v>0</v>
      </c>
      <c r="BJ115" s="17" t="s">
        <v>82</v>
      </c>
      <c r="BK115" s="157">
        <f>ROUND(I115*H115,2)</f>
        <v>0</v>
      </c>
      <c r="BL115" s="17" t="s">
        <v>140</v>
      </c>
      <c r="BM115" s="156" t="s">
        <v>182</v>
      </c>
    </row>
    <row r="116" spans="1:65" s="2" customFormat="1" ht="11.25">
      <c r="A116" s="34"/>
      <c r="B116" s="35"/>
      <c r="C116" s="36"/>
      <c r="D116" s="239" t="s">
        <v>519</v>
      </c>
      <c r="E116" s="36"/>
      <c r="F116" s="240" t="s">
        <v>520</v>
      </c>
      <c r="G116" s="36"/>
      <c r="H116" s="36"/>
      <c r="I116" s="233"/>
      <c r="J116" s="36"/>
      <c r="K116" s="36"/>
      <c r="L116" s="39"/>
      <c r="M116" s="234"/>
      <c r="N116" s="235"/>
      <c r="O116" s="64"/>
      <c r="P116" s="64"/>
      <c r="Q116" s="64"/>
      <c r="R116" s="64"/>
      <c r="S116" s="64"/>
      <c r="T116" s="65"/>
      <c r="U116" s="34"/>
      <c r="V116" s="34"/>
      <c r="W116" s="34"/>
      <c r="X116" s="34"/>
      <c r="Y116" s="34"/>
      <c r="Z116" s="34"/>
      <c r="AA116" s="34"/>
      <c r="AB116" s="34"/>
      <c r="AC116" s="34"/>
      <c r="AD116" s="34"/>
      <c r="AE116" s="34"/>
      <c r="AT116" s="17" t="s">
        <v>519</v>
      </c>
      <c r="AU116" s="17" t="s">
        <v>84</v>
      </c>
    </row>
    <row r="117" spans="1:65" s="2" customFormat="1" ht="24.2" customHeight="1">
      <c r="A117" s="34"/>
      <c r="B117" s="35"/>
      <c r="C117" s="145" t="s">
        <v>164</v>
      </c>
      <c r="D117" s="145" t="s">
        <v>135</v>
      </c>
      <c r="E117" s="146" t="s">
        <v>526</v>
      </c>
      <c r="F117" s="147" t="s">
        <v>527</v>
      </c>
      <c r="G117" s="148" t="s">
        <v>208</v>
      </c>
      <c r="H117" s="149">
        <v>100</v>
      </c>
      <c r="I117" s="150"/>
      <c r="J117" s="151">
        <f>ROUND(I117*H117,2)</f>
        <v>0</v>
      </c>
      <c r="K117" s="147" t="s">
        <v>518</v>
      </c>
      <c r="L117" s="39"/>
      <c r="M117" s="152" t="s">
        <v>28</v>
      </c>
      <c r="N117" s="153" t="s">
        <v>45</v>
      </c>
      <c r="O117" s="64"/>
      <c r="P117" s="154">
        <f>O117*H117</f>
        <v>0</v>
      </c>
      <c r="Q117" s="154">
        <v>0</v>
      </c>
      <c r="R117" s="154">
        <f>Q117*H117</f>
        <v>0</v>
      </c>
      <c r="S117" s="154">
        <v>0</v>
      </c>
      <c r="T117" s="155">
        <f>S117*H117</f>
        <v>0</v>
      </c>
      <c r="U117" s="34"/>
      <c r="V117" s="34"/>
      <c r="W117" s="34"/>
      <c r="X117" s="34"/>
      <c r="Y117" s="34"/>
      <c r="Z117" s="34"/>
      <c r="AA117" s="34"/>
      <c r="AB117" s="34"/>
      <c r="AC117" s="34"/>
      <c r="AD117" s="34"/>
      <c r="AE117" s="34"/>
      <c r="AR117" s="156" t="s">
        <v>140</v>
      </c>
      <c r="AT117" s="156" t="s">
        <v>135</v>
      </c>
      <c r="AU117" s="156" t="s">
        <v>84</v>
      </c>
      <c r="AY117" s="17" t="s">
        <v>141</v>
      </c>
      <c r="BE117" s="157">
        <f>IF(N117="základní",J117,0)</f>
        <v>0</v>
      </c>
      <c r="BF117" s="157">
        <f>IF(N117="snížená",J117,0)</f>
        <v>0</v>
      </c>
      <c r="BG117" s="157">
        <f>IF(N117="zákl. přenesená",J117,0)</f>
        <v>0</v>
      </c>
      <c r="BH117" s="157">
        <f>IF(N117="sníž. přenesená",J117,0)</f>
        <v>0</v>
      </c>
      <c r="BI117" s="157">
        <f>IF(N117="nulová",J117,0)</f>
        <v>0</v>
      </c>
      <c r="BJ117" s="17" t="s">
        <v>82</v>
      </c>
      <c r="BK117" s="157">
        <f>ROUND(I117*H117,2)</f>
        <v>0</v>
      </c>
      <c r="BL117" s="17" t="s">
        <v>140</v>
      </c>
      <c r="BM117" s="156" t="s">
        <v>186</v>
      </c>
    </row>
    <row r="118" spans="1:65" s="2" customFormat="1" ht="11.25">
      <c r="A118" s="34"/>
      <c r="B118" s="35"/>
      <c r="C118" s="36"/>
      <c r="D118" s="239" t="s">
        <v>519</v>
      </c>
      <c r="E118" s="36"/>
      <c r="F118" s="240" t="s">
        <v>528</v>
      </c>
      <c r="G118" s="36"/>
      <c r="H118" s="36"/>
      <c r="I118" s="233"/>
      <c r="J118" s="36"/>
      <c r="K118" s="36"/>
      <c r="L118" s="39"/>
      <c r="M118" s="234"/>
      <c r="N118" s="235"/>
      <c r="O118" s="64"/>
      <c r="P118" s="64"/>
      <c r="Q118" s="64"/>
      <c r="R118" s="64"/>
      <c r="S118" s="64"/>
      <c r="T118" s="65"/>
      <c r="U118" s="34"/>
      <c r="V118" s="34"/>
      <c r="W118" s="34"/>
      <c r="X118" s="34"/>
      <c r="Y118" s="34"/>
      <c r="Z118" s="34"/>
      <c r="AA118" s="34"/>
      <c r="AB118" s="34"/>
      <c r="AC118" s="34"/>
      <c r="AD118" s="34"/>
      <c r="AE118" s="34"/>
      <c r="AT118" s="17" t="s">
        <v>519</v>
      </c>
      <c r="AU118" s="17" t="s">
        <v>84</v>
      </c>
    </row>
    <row r="119" spans="1:65" s="2" customFormat="1" ht="62.65" customHeight="1">
      <c r="A119" s="34"/>
      <c r="B119" s="35"/>
      <c r="C119" s="145" t="s">
        <v>188</v>
      </c>
      <c r="D119" s="145" t="s">
        <v>135</v>
      </c>
      <c r="E119" s="146" t="s">
        <v>552</v>
      </c>
      <c r="F119" s="147" t="s">
        <v>553</v>
      </c>
      <c r="G119" s="148" t="s">
        <v>202</v>
      </c>
      <c r="H119" s="149">
        <v>120</v>
      </c>
      <c r="I119" s="150"/>
      <c r="J119" s="151">
        <f>ROUND(I119*H119,2)</f>
        <v>0</v>
      </c>
      <c r="K119" s="147" t="s">
        <v>518</v>
      </c>
      <c r="L119" s="39"/>
      <c r="M119" s="152" t="s">
        <v>28</v>
      </c>
      <c r="N119" s="153" t="s">
        <v>45</v>
      </c>
      <c r="O119" s="64"/>
      <c r="P119" s="154">
        <f>O119*H119</f>
        <v>0</v>
      </c>
      <c r="Q119" s="154">
        <v>0</v>
      </c>
      <c r="R119" s="154">
        <f>Q119*H119</f>
        <v>0</v>
      </c>
      <c r="S119" s="154">
        <v>0</v>
      </c>
      <c r="T119" s="155">
        <f>S119*H119</f>
        <v>0</v>
      </c>
      <c r="U119" s="34"/>
      <c r="V119" s="34"/>
      <c r="W119" s="34"/>
      <c r="X119" s="34"/>
      <c r="Y119" s="34"/>
      <c r="Z119" s="34"/>
      <c r="AA119" s="34"/>
      <c r="AB119" s="34"/>
      <c r="AC119" s="34"/>
      <c r="AD119" s="34"/>
      <c r="AE119" s="34"/>
      <c r="AR119" s="156" t="s">
        <v>140</v>
      </c>
      <c r="AT119" s="156" t="s">
        <v>135</v>
      </c>
      <c r="AU119" s="156" t="s">
        <v>84</v>
      </c>
      <c r="AY119" s="17" t="s">
        <v>141</v>
      </c>
      <c r="BE119" s="157">
        <f>IF(N119="základní",J119,0)</f>
        <v>0</v>
      </c>
      <c r="BF119" s="157">
        <f>IF(N119="snížená",J119,0)</f>
        <v>0</v>
      </c>
      <c r="BG119" s="157">
        <f>IF(N119="zákl. přenesená",J119,0)</f>
        <v>0</v>
      </c>
      <c r="BH119" s="157">
        <f>IF(N119="sníž. přenesená",J119,0)</f>
        <v>0</v>
      </c>
      <c r="BI119" s="157">
        <f>IF(N119="nulová",J119,0)</f>
        <v>0</v>
      </c>
      <c r="BJ119" s="17" t="s">
        <v>82</v>
      </c>
      <c r="BK119" s="157">
        <f>ROUND(I119*H119,2)</f>
        <v>0</v>
      </c>
      <c r="BL119" s="17" t="s">
        <v>140</v>
      </c>
      <c r="BM119" s="156" t="s">
        <v>191</v>
      </c>
    </row>
    <row r="120" spans="1:65" s="2" customFormat="1" ht="11.25">
      <c r="A120" s="34"/>
      <c r="B120" s="35"/>
      <c r="C120" s="36"/>
      <c r="D120" s="239" t="s">
        <v>519</v>
      </c>
      <c r="E120" s="36"/>
      <c r="F120" s="240" t="s">
        <v>554</v>
      </c>
      <c r="G120" s="36"/>
      <c r="H120" s="36"/>
      <c r="I120" s="233"/>
      <c r="J120" s="36"/>
      <c r="K120" s="36"/>
      <c r="L120" s="39"/>
      <c r="M120" s="234"/>
      <c r="N120" s="235"/>
      <c r="O120" s="64"/>
      <c r="P120" s="64"/>
      <c r="Q120" s="64"/>
      <c r="R120" s="64"/>
      <c r="S120" s="64"/>
      <c r="T120" s="65"/>
      <c r="U120" s="34"/>
      <c r="V120" s="34"/>
      <c r="W120" s="34"/>
      <c r="X120" s="34"/>
      <c r="Y120" s="34"/>
      <c r="Z120" s="34"/>
      <c r="AA120" s="34"/>
      <c r="AB120" s="34"/>
      <c r="AC120" s="34"/>
      <c r="AD120" s="34"/>
      <c r="AE120" s="34"/>
      <c r="AT120" s="17" t="s">
        <v>519</v>
      </c>
      <c r="AU120" s="17" t="s">
        <v>84</v>
      </c>
    </row>
    <row r="121" spans="1:65" s="2" customFormat="1" ht="66.75" customHeight="1">
      <c r="A121" s="34"/>
      <c r="B121" s="35"/>
      <c r="C121" s="145" t="s">
        <v>193</v>
      </c>
      <c r="D121" s="145" t="s">
        <v>135</v>
      </c>
      <c r="E121" s="146" t="s">
        <v>555</v>
      </c>
      <c r="F121" s="147" t="s">
        <v>556</v>
      </c>
      <c r="G121" s="148" t="s">
        <v>202</v>
      </c>
      <c r="H121" s="149">
        <v>120</v>
      </c>
      <c r="I121" s="150"/>
      <c r="J121" s="151">
        <f>ROUND(I121*H121,2)</f>
        <v>0</v>
      </c>
      <c r="K121" s="147" t="s">
        <v>518</v>
      </c>
      <c r="L121" s="39"/>
      <c r="M121" s="152" t="s">
        <v>28</v>
      </c>
      <c r="N121" s="153" t="s">
        <v>45</v>
      </c>
      <c r="O121" s="64"/>
      <c r="P121" s="154">
        <f>O121*H121</f>
        <v>0</v>
      </c>
      <c r="Q121" s="154">
        <v>0</v>
      </c>
      <c r="R121" s="154">
        <f>Q121*H121</f>
        <v>0</v>
      </c>
      <c r="S121" s="154">
        <v>0</v>
      </c>
      <c r="T121" s="155">
        <f>S121*H121</f>
        <v>0</v>
      </c>
      <c r="U121" s="34"/>
      <c r="V121" s="34"/>
      <c r="W121" s="34"/>
      <c r="X121" s="34"/>
      <c r="Y121" s="34"/>
      <c r="Z121" s="34"/>
      <c r="AA121" s="34"/>
      <c r="AB121" s="34"/>
      <c r="AC121" s="34"/>
      <c r="AD121" s="34"/>
      <c r="AE121" s="34"/>
      <c r="AR121" s="156" t="s">
        <v>140</v>
      </c>
      <c r="AT121" s="156" t="s">
        <v>135</v>
      </c>
      <c r="AU121" s="156" t="s">
        <v>84</v>
      </c>
      <c r="AY121" s="17" t="s">
        <v>141</v>
      </c>
      <c r="BE121" s="157">
        <f>IF(N121="základní",J121,0)</f>
        <v>0</v>
      </c>
      <c r="BF121" s="157">
        <f>IF(N121="snížená",J121,0)</f>
        <v>0</v>
      </c>
      <c r="BG121" s="157">
        <f>IF(N121="zákl. přenesená",J121,0)</f>
        <v>0</v>
      </c>
      <c r="BH121" s="157">
        <f>IF(N121="sníž. přenesená",J121,0)</f>
        <v>0</v>
      </c>
      <c r="BI121" s="157">
        <f>IF(N121="nulová",J121,0)</f>
        <v>0</v>
      </c>
      <c r="BJ121" s="17" t="s">
        <v>82</v>
      </c>
      <c r="BK121" s="157">
        <f>ROUND(I121*H121,2)</f>
        <v>0</v>
      </c>
      <c r="BL121" s="17" t="s">
        <v>140</v>
      </c>
      <c r="BM121" s="156" t="s">
        <v>197</v>
      </c>
    </row>
    <row r="122" spans="1:65" s="2" customFormat="1" ht="11.25">
      <c r="A122" s="34"/>
      <c r="B122" s="35"/>
      <c r="C122" s="36"/>
      <c r="D122" s="239" t="s">
        <v>519</v>
      </c>
      <c r="E122" s="36"/>
      <c r="F122" s="240" t="s">
        <v>557</v>
      </c>
      <c r="G122" s="36"/>
      <c r="H122" s="36"/>
      <c r="I122" s="233"/>
      <c r="J122" s="36"/>
      <c r="K122" s="36"/>
      <c r="L122" s="39"/>
      <c r="M122" s="234"/>
      <c r="N122" s="235"/>
      <c r="O122" s="64"/>
      <c r="P122" s="64"/>
      <c r="Q122" s="64"/>
      <c r="R122" s="64"/>
      <c r="S122" s="64"/>
      <c r="T122" s="65"/>
      <c r="U122" s="34"/>
      <c r="V122" s="34"/>
      <c r="W122" s="34"/>
      <c r="X122" s="34"/>
      <c r="Y122" s="34"/>
      <c r="Z122" s="34"/>
      <c r="AA122" s="34"/>
      <c r="AB122" s="34"/>
      <c r="AC122" s="34"/>
      <c r="AD122" s="34"/>
      <c r="AE122" s="34"/>
      <c r="AT122" s="17" t="s">
        <v>519</v>
      </c>
      <c r="AU122" s="17" t="s">
        <v>84</v>
      </c>
    </row>
    <row r="123" spans="1:65" s="2" customFormat="1" ht="37.9" customHeight="1">
      <c r="A123" s="34"/>
      <c r="B123" s="35"/>
      <c r="C123" s="145" t="s">
        <v>199</v>
      </c>
      <c r="D123" s="145" t="s">
        <v>135</v>
      </c>
      <c r="E123" s="146" t="s">
        <v>564</v>
      </c>
      <c r="F123" s="147" t="s">
        <v>565</v>
      </c>
      <c r="G123" s="148" t="s">
        <v>202</v>
      </c>
      <c r="H123" s="149">
        <v>120</v>
      </c>
      <c r="I123" s="150"/>
      <c r="J123" s="151">
        <f>ROUND(I123*H123,2)</f>
        <v>0</v>
      </c>
      <c r="K123" s="147" t="s">
        <v>518</v>
      </c>
      <c r="L123" s="39"/>
      <c r="M123" s="152" t="s">
        <v>28</v>
      </c>
      <c r="N123" s="153" t="s">
        <v>45</v>
      </c>
      <c r="O123" s="64"/>
      <c r="P123" s="154">
        <f>O123*H123</f>
        <v>0</v>
      </c>
      <c r="Q123" s="154">
        <v>0</v>
      </c>
      <c r="R123" s="154">
        <f>Q123*H123</f>
        <v>0</v>
      </c>
      <c r="S123" s="154">
        <v>0</v>
      </c>
      <c r="T123" s="155">
        <f>S123*H123</f>
        <v>0</v>
      </c>
      <c r="U123" s="34"/>
      <c r="V123" s="34"/>
      <c r="W123" s="34"/>
      <c r="X123" s="34"/>
      <c r="Y123" s="34"/>
      <c r="Z123" s="34"/>
      <c r="AA123" s="34"/>
      <c r="AB123" s="34"/>
      <c r="AC123" s="34"/>
      <c r="AD123" s="34"/>
      <c r="AE123" s="34"/>
      <c r="AR123" s="156" t="s">
        <v>140</v>
      </c>
      <c r="AT123" s="156" t="s">
        <v>135</v>
      </c>
      <c r="AU123" s="156" t="s">
        <v>84</v>
      </c>
      <c r="AY123" s="17" t="s">
        <v>141</v>
      </c>
      <c r="BE123" s="157">
        <f>IF(N123="základní",J123,0)</f>
        <v>0</v>
      </c>
      <c r="BF123" s="157">
        <f>IF(N123="snížená",J123,0)</f>
        <v>0</v>
      </c>
      <c r="BG123" s="157">
        <f>IF(N123="zákl. přenesená",J123,0)</f>
        <v>0</v>
      </c>
      <c r="BH123" s="157">
        <f>IF(N123="sníž. přenesená",J123,0)</f>
        <v>0</v>
      </c>
      <c r="BI123" s="157">
        <f>IF(N123="nulová",J123,0)</f>
        <v>0</v>
      </c>
      <c r="BJ123" s="17" t="s">
        <v>82</v>
      </c>
      <c r="BK123" s="157">
        <f>ROUND(I123*H123,2)</f>
        <v>0</v>
      </c>
      <c r="BL123" s="17" t="s">
        <v>140</v>
      </c>
      <c r="BM123" s="156" t="s">
        <v>203</v>
      </c>
    </row>
    <row r="124" spans="1:65" s="2" customFormat="1" ht="11.25">
      <c r="A124" s="34"/>
      <c r="B124" s="35"/>
      <c r="C124" s="36"/>
      <c r="D124" s="239" t="s">
        <v>519</v>
      </c>
      <c r="E124" s="36"/>
      <c r="F124" s="240" t="s">
        <v>566</v>
      </c>
      <c r="G124" s="36"/>
      <c r="H124" s="36"/>
      <c r="I124" s="233"/>
      <c r="J124" s="36"/>
      <c r="K124" s="36"/>
      <c r="L124" s="39"/>
      <c r="M124" s="234"/>
      <c r="N124" s="235"/>
      <c r="O124" s="64"/>
      <c r="P124" s="64"/>
      <c r="Q124" s="64"/>
      <c r="R124" s="64"/>
      <c r="S124" s="64"/>
      <c r="T124" s="65"/>
      <c r="U124" s="34"/>
      <c r="V124" s="34"/>
      <c r="W124" s="34"/>
      <c r="X124" s="34"/>
      <c r="Y124" s="34"/>
      <c r="Z124" s="34"/>
      <c r="AA124" s="34"/>
      <c r="AB124" s="34"/>
      <c r="AC124" s="34"/>
      <c r="AD124" s="34"/>
      <c r="AE124" s="34"/>
      <c r="AT124" s="17" t="s">
        <v>519</v>
      </c>
      <c r="AU124" s="17" t="s">
        <v>84</v>
      </c>
    </row>
    <row r="125" spans="1:65" s="2" customFormat="1" ht="33" customHeight="1">
      <c r="A125" s="34"/>
      <c r="B125" s="35"/>
      <c r="C125" s="145" t="s">
        <v>205</v>
      </c>
      <c r="D125" s="145" t="s">
        <v>135</v>
      </c>
      <c r="E125" s="146" t="s">
        <v>567</v>
      </c>
      <c r="F125" s="147" t="s">
        <v>568</v>
      </c>
      <c r="G125" s="148" t="s">
        <v>208</v>
      </c>
      <c r="H125" s="149">
        <v>400</v>
      </c>
      <c r="I125" s="150"/>
      <c r="J125" s="151">
        <f>ROUND(I125*H125,2)</f>
        <v>0</v>
      </c>
      <c r="K125" s="147" t="s">
        <v>518</v>
      </c>
      <c r="L125" s="39"/>
      <c r="M125" s="152" t="s">
        <v>28</v>
      </c>
      <c r="N125" s="153" t="s">
        <v>45</v>
      </c>
      <c r="O125" s="64"/>
      <c r="P125" s="154">
        <f>O125*H125</f>
        <v>0</v>
      </c>
      <c r="Q125" s="154">
        <v>0</v>
      </c>
      <c r="R125" s="154">
        <f>Q125*H125</f>
        <v>0</v>
      </c>
      <c r="S125" s="154">
        <v>0</v>
      </c>
      <c r="T125" s="155">
        <f>S125*H125</f>
        <v>0</v>
      </c>
      <c r="U125" s="34"/>
      <c r="V125" s="34"/>
      <c r="W125" s="34"/>
      <c r="X125" s="34"/>
      <c r="Y125" s="34"/>
      <c r="Z125" s="34"/>
      <c r="AA125" s="34"/>
      <c r="AB125" s="34"/>
      <c r="AC125" s="34"/>
      <c r="AD125" s="34"/>
      <c r="AE125" s="34"/>
      <c r="AR125" s="156" t="s">
        <v>140</v>
      </c>
      <c r="AT125" s="156" t="s">
        <v>135</v>
      </c>
      <c r="AU125" s="156" t="s">
        <v>84</v>
      </c>
      <c r="AY125" s="17" t="s">
        <v>141</v>
      </c>
      <c r="BE125" s="157">
        <f>IF(N125="základní",J125,0)</f>
        <v>0</v>
      </c>
      <c r="BF125" s="157">
        <f>IF(N125="snížená",J125,0)</f>
        <v>0</v>
      </c>
      <c r="BG125" s="157">
        <f>IF(N125="zákl. přenesená",J125,0)</f>
        <v>0</v>
      </c>
      <c r="BH125" s="157">
        <f>IF(N125="sníž. přenesená",J125,0)</f>
        <v>0</v>
      </c>
      <c r="BI125" s="157">
        <f>IF(N125="nulová",J125,0)</f>
        <v>0</v>
      </c>
      <c r="BJ125" s="17" t="s">
        <v>82</v>
      </c>
      <c r="BK125" s="157">
        <f>ROUND(I125*H125,2)</f>
        <v>0</v>
      </c>
      <c r="BL125" s="17" t="s">
        <v>140</v>
      </c>
      <c r="BM125" s="156" t="s">
        <v>209</v>
      </c>
    </row>
    <row r="126" spans="1:65" s="2" customFormat="1" ht="11.25">
      <c r="A126" s="34"/>
      <c r="B126" s="35"/>
      <c r="C126" s="36"/>
      <c r="D126" s="239" t="s">
        <v>519</v>
      </c>
      <c r="E126" s="36"/>
      <c r="F126" s="240" t="s">
        <v>569</v>
      </c>
      <c r="G126" s="36"/>
      <c r="H126" s="36"/>
      <c r="I126" s="233"/>
      <c r="J126" s="36"/>
      <c r="K126" s="36"/>
      <c r="L126" s="39"/>
      <c r="M126" s="234"/>
      <c r="N126" s="235"/>
      <c r="O126" s="64"/>
      <c r="P126" s="64"/>
      <c r="Q126" s="64"/>
      <c r="R126" s="64"/>
      <c r="S126" s="64"/>
      <c r="T126" s="65"/>
      <c r="U126" s="34"/>
      <c r="V126" s="34"/>
      <c r="W126" s="34"/>
      <c r="X126" s="34"/>
      <c r="Y126" s="34"/>
      <c r="Z126" s="34"/>
      <c r="AA126" s="34"/>
      <c r="AB126" s="34"/>
      <c r="AC126" s="34"/>
      <c r="AD126" s="34"/>
      <c r="AE126" s="34"/>
      <c r="AT126" s="17" t="s">
        <v>519</v>
      </c>
      <c r="AU126" s="17" t="s">
        <v>84</v>
      </c>
    </row>
    <row r="127" spans="1:65" s="11" customFormat="1" ht="11.25">
      <c r="B127" s="169"/>
      <c r="C127" s="170"/>
      <c r="D127" s="160" t="s">
        <v>142</v>
      </c>
      <c r="E127" s="171" t="s">
        <v>28</v>
      </c>
      <c r="F127" s="172" t="s">
        <v>570</v>
      </c>
      <c r="G127" s="170"/>
      <c r="H127" s="173">
        <v>400</v>
      </c>
      <c r="I127" s="174"/>
      <c r="J127" s="170"/>
      <c r="K127" s="170"/>
      <c r="L127" s="175"/>
      <c r="M127" s="176"/>
      <c r="N127" s="177"/>
      <c r="O127" s="177"/>
      <c r="P127" s="177"/>
      <c r="Q127" s="177"/>
      <c r="R127" s="177"/>
      <c r="S127" s="177"/>
      <c r="T127" s="178"/>
      <c r="AT127" s="179" t="s">
        <v>142</v>
      </c>
      <c r="AU127" s="179" t="s">
        <v>84</v>
      </c>
      <c r="AV127" s="11" t="s">
        <v>84</v>
      </c>
      <c r="AW127" s="11" t="s">
        <v>35</v>
      </c>
      <c r="AX127" s="11" t="s">
        <v>74</v>
      </c>
      <c r="AY127" s="179" t="s">
        <v>141</v>
      </c>
    </row>
    <row r="128" spans="1:65" s="12" customFormat="1" ht="11.25">
      <c r="B128" s="180"/>
      <c r="C128" s="181"/>
      <c r="D128" s="160" t="s">
        <v>142</v>
      </c>
      <c r="E128" s="182" t="s">
        <v>28</v>
      </c>
      <c r="F128" s="183" t="s">
        <v>145</v>
      </c>
      <c r="G128" s="181"/>
      <c r="H128" s="184">
        <v>400</v>
      </c>
      <c r="I128" s="185"/>
      <c r="J128" s="181"/>
      <c r="K128" s="181"/>
      <c r="L128" s="186"/>
      <c r="M128" s="187"/>
      <c r="N128" s="188"/>
      <c r="O128" s="188"/>
      <c r="P128" s="188"/>
      <c r="Q128" s="188"/>
      <c r="R128" s="188"/>
      <c r="S128" s="188"/>
      <c r="T128" s="189"/>
      <c r="AT128" s="190" t="s">
        <v>142</v>
      </c>
      <c r="AU128" s="190" t="s">
        <v>84</v>
      </c>
      <c r="AV128" s="12" t="s">
        <v>140</v>
      </c>
      <c r="AW128" s="12" t="s">
        <v>35</v>
      </c>
      <c r="AX128" s="12" t="s">
        <v>82</v>
      </c>
      <c r="AY128" s="190" t="s">
        <v>141</v>
      </c>
    </row>
    <row r="129" spans="1:65" s="15" customFormat="1" ht="22.9" customHeight="1">
      <c r="B129" s="216"/>
      <c r="C129" s="217"/>
      <c r="D129" s="218" t="s">
        <v>73</v>
      </c>
      <c r="E129" s="230" t="s">
        <v>84</v>
      </c>
      <c r="F129" s="230" t="s">
        <v>574</v>
      </c>
      <c r="G129" s="217"/>
      <c r="H129" s="217"/>
      <c r="I129" s="220"/>
      <c r="J129" s="231">
        <f>BK129</f>
        <v>0</v>
      </c>
      <c r="K129" s="217"/>
      <c r="L129" s="222"/>
      <c r="M129" s="223"/>
      <c r="N129" s="224"/>
      <c r="O129" s="224"/>
      <c r="P129" s="225">
        <f>SUM(P130:P141)</f>
        <v>0</v>
      </c>
      <c r="Q129" s="224"/>
      <c r="R129" s="225">
        <f>SUM(R130:R141)</f>
        <v>275.07</v>
      </c>
      <c r="S129" s="224"/>
      <c r="T129" s="226">
        <f>SUM(T130:T141)</f>
        <v>0</v>
      </c>
      <c r="AR129" s="227" t="s">
        <v>82</v>
      </c>
      <c r="AT129" s="228" t="s">
        <v>73</v>
      </c>
      <c r="AU129" s="228" t="s">
        <v>82</v>
      </c>
      <c r="AY129" s="227" t="s">
        <v>141</v>
      </c>
      <c r="BK129" s="229">
        <f>SUM(BK130:BK141)</f>
        <v>0</v>
      </c>
    </row>
    <row r="130" spans="1:65" s="2" customFormat="1" ht="33" customHeight="1">
      <c r="A130" s="34"/>
      <c r="B130" s="35"/>
      <c r="C130" s="145" t="s">
        <v>8</v>
      </c>
      <c r="D130" s="145" t="s">
        <v>135</v>
      </c>
      <c r="E130" s="146" t="s">
        <v>575</v>
      </c>
      <c r="F130" s="147" t="s">
        <v>576</v>
      </c>
      <c r="G130" s="148" t="s">
        <v>202</v>
      </c>
      <c r="H130" s="149">
        <v>120</v>
      </c>
      <c r="I130" s="150"/>
      <c r="J130" s="151">
        <f>ROUND(I130*H130,2)</f>
        <v>0</v>
      </c>
      <c r="K130" s="147" t="s">
        <v>518</v>
      </c>
      <c r="L130" s="39"/>
      <c r="M130" s="152" t="s">
        <v>28</v>
      </c>
      <c r="N130" s="153" t="s">
        <v>45</v>
      </c>
      <c r="O130" s="64"/>
      <c r="P130" s="154">
        <f>O130*H130</f>
        <v>0</v>
      </c>
      <c r="Q130" s="154">
        <v>1.9312499999999999</v>
      </c>
      <c r="R130" s="154">
        <f>Q130*H130</f>
        <v>231.75</v>
      </c>
      <c r="S130" s="154">
        <v>0</v>
      </c>
      <c r="T130" s="155">
        <f>S130*H130</f>
        <v>0</v>
      </c>
      <c r="U130" s="34"/>
      <c r="V130" s="34"/>
      <c r="W130" s="34"/>
      <c r="X130" s="34"/>
      <c r="Y130" s="34"/>
      <c r="Z130" s="34"/>
      <c r="AA130" s="34"/>
      <c r="AB130" s="34"/>
      <c r="AC130" s="34"/>
      <c r="AD130" s="34"/>
      <c r="AE130" s="34"/>
      <c r="AR130" s="156" t="s">
        <v>140</v>
      </c>
      <c r="AT130" s="156" t="s">
        <v>135</v>
      </c>
      <c r="AU130" s="156" t="s">
        <v>84</v>
      </c>
      <c r="AY130" s="17" t="s">
        <v>141</v>
      </c>
      <c r="BE130" s="157">
        <f>IF(N130="základní",J130,0)</f>
        <v>0</v>
      </c>
      <c r="BF130" s="157">
        <f>IF(N130="snížená",J130,0)</f>
        <v>0</v>
      </c>
      <c r="BG130" s="157">
        <f>IF(N130="zákl. přenesená",J130,0)</f>
        <v>0</v>
      </c>
      <c r="BH130" s="157">
        <f>IF(N130="sníž. přenesená",J130,0)</f>
        <v>0</v>
      </c>
      <c r="BI130" s="157">
        <f>IF(N130="nulová",J130,0)</f>
        <v>0</v>
      </c>
      <c r="BJ130" s="17" t="s">
        <v>82</v>
      </c>
      <c r="BK130" s="157">
        <f>ROUND(I130*H130,2)</f>
        <v>0</v>
      </c>
      <c r="BL130" s="17" t="s">
        <v>140</v>
      </c>
      <c r="BM130" s="156" t="s">
        <v>280</v>
      </c>
    </row>
    <row r="131" spans="1:65" s="2" customFormat="1" ht="11.25">
      <c r="A131" s="34"/>
      <c r="B131" s="35"/>
      <c r="C131" s="36"/>
      <c r="D131" s="239" t="s">
        <v>519</v>
      </c>
      <c r="E131" s="36"/>
      <c r="F131" s="240" t="s">
        <v>577</v>
      </c>
      <c r="G131" s="36"/>
      <c r="H131" s="36"/>
      <c r="I131" s="233"/>
      <c r="J131" s="36"/>
      <c r="K131" s="36"/>
      <c r="L131" s="39"/>
      <c r="M131" s="234"/>
      <c r="N131" s="235"/>
      <c r="O131" s="64"/>
      <c r="P131" s="64"/>
      <c r="Q131" s="64"/>
      <c r="R131" s="64"/>
      <c r="S131" s="64"/>
      <c r="T131" s="65"/>
      <c r="U131" s="34"/>
      <c r="V131" s="34"/>
      <c r="W131" s="34"/>
      <c r="X131" s="34"/>
      <c r="Y131" s="34"/>
      <c r="Z131" s="34"/>
      <c r="AA131" s="34"/>
      <c r="AB131" s="34"/>
      <c r="AC131" s="34"/>
      <c r="AD131" s="34"/>
      <c r="AE131" s="34"/>
      <c r="AT131" s="17" t="s">
        <v>519</v>
      </c>
      <c r="AU131" s="17" t="s">
        <v>84</v>
      </c>
    </row>
    <row r="132" spans="1:65" s="11" customFormat="1" ht="11.25">
      <c r="B132" s="169"/>
      <c r="C132" s="170"/>
      <c r="D132" s="160" t="s">
        <v>142</v>
      </c>
      <c r="E132" s="171" t="s">
        <v>28</v>
      </c>
      <c r="F132" s="172" t="s">
        <v>578</v>
      </c>
      <c r="G132" s="170"/>
      <c r="H132" s="173">
        <v>120</v>
      </c>
      <c r="I132" s="174"/>
      <c r="J132" s="170"/>
      <c r="K132" s="170"/>
      <c r="L132" s="175"/>
      <c r="M132" s="176"/>
      <c r="N132" s="177"/>
      <c r="O132" s="177"/>
      <c r="P132" s="177"/>
      <c r="Q132" s="177"/>
      <c r="R132" s="177"/>
      <c r="S132" s="177"/>
      <c r="T132" s="178"/>
      <c r="AT132" s="179" t="s">
        <v>142</v>
      </c>
      <c r="AU132" s="179" t="s">
        <v>84</v>
      </c>
      <c r="AV132" s="11" t="s">
        <v>84</v>
      </c>
      <c r="AW132" s="11" t="s">
        <v>35</v>
      </c>
      <c r="AX132" s="11" t="s">
        <v>74</v>
      </c>
      <c r="AY132" s="179" t="s">
        <v>141</v>
      </c>
    </row>
    <row r="133" spans="1:65" s="12" customFormat="1" ht="11.25">
      <c r="B133" s="180"/>
      <c r="C133" s="181"/>
      <c r="D133" s="160" t="s">
        <v>142</v>
      </c>
      <c r="E133" s="182" t="s">
        <v>28</v>
      </c>
      <c r="F133" s="183" t="s">
        <v>145</v>
      </c>
      <c r="G133" s="181"/>
      <c r="H133" s="184">
        <v>120</v>
      </c>
      <c r="I133" s="185"/>
      <c r="J133" s="181"/>
      <c r="K133" s="181"/>
      <c r="L133" s="186"/>
      <c r="M133" s="187"/>
      <c r="N133" s="188"/>
      <c r="O133" s="188"/>
      <c r="P133" s="188"/>
      <c r="Q133" s="188"/>
      <c r="R133" s="188"/>
      <c r="S133" s="188"/>
      <c r="T133" s="189"/>
      <c r="AT133" s="190" t="s">
        <v>142</v>
      </c>
      <c r="AU133" s="190" t="s">
        <v>84</v>
      </c>
      <c r="AV133" s="12" t="s">
        <v>140</v>
      </c>
      <c r="AW133" s="12" t="s">
        <v>35</v>
      </c>
      <c r="AX133" s="12" t="s">
        <v>82</v>
      </c>
      <c r="AY133" s="190" t="s">
        <v>141</v>
      </c>
    </row>
    <row r="134" spans="1:65" s="2" customFormat="1" ht="24.2" customHeight="1">
      <c r="A134" s="34"/>
      <c r="B134" s="35"/>
      <c r="C134" s="145" t="s">
        <v>173</v>
      </c>
      <c r="D134" s="145" t="s">
        <v>135</v>
      </c>
      <c r="E134" s="146" t="s">
        <v>579</v>
      </c>
      <c r="F134" s="147" t="s">
        <v>580</v>
      </c>
      <c r="G134" s="148" t="s">
        <v>208</v>
      </c>
      <c r="H134" s="149">
        <v>90</v>
      </c>
      <c r="I134" s="150"/>
      <c r="J134" s="151">
        <f>ROUND(I134*H134,2)</f>
        <v>0</v>
      </c>
      <c r="K134" s="147" t="s">
        <v>518</v>
      </c>
      <c r="L134" s="39"/>
      <c r="M134" s="152" t="s">
        <v>28</v>
      </c>
      <c r="N134" s="153" t="s">
        <v>45</v>
      </c>
      <c r="O134" s="64"/>
      <c r="P134" s="154">
        <f>O134*H134</f>
        <v>0</v>
      </c>
      <c r="Q134" s="154">
        <v>0.108</v>
      </c>
      <c r="R134" s="154">
        <f>Q134*H134</f>
        <v>9.7200000000000006</v>
      </c>
      <c r="S134" s="154">
        <v>0</v>
      </c>
      <c r="T134" s="155">
        <f>S134*H134</f>
        <v>0</v>
      </c>
      <c r="U134" s="34"/>
      <c r="V134" s="34"/>
      <c r="W134" s="34"/>
      <c r="X134" s="34"/>
      <c r="Y134" s="34"/>
      <c r="Z134" s="34"/>
      <c r="AA134" s="34"/>
      <c r="AB134" s="34"/>
      <c r="AC134" s="34"/>
      <c r="AD134" s="34"/>
      <c r="AE134" s="34"/>
      <c r="AR134" s="156" t="s">
        <v>140</v>
      </c>
      <c r="AT134" s="156" t="s">
        <v>135</v>
      </c>
      <c r="AU134" s="156" t="s">
        <v>84</v>
      </c>
      <c r="AY134" s="17" t="s">
        <v>141</v>
      </c>
      <c r="BE134" s="157">
        <f>IF(N134="základní",J134,0)</f>
        <v>0</v>
      </c>
      <c r="BF134" s="157">
        <f>IF(N134="snížená",J134,0)</f>
        <v>0</v>
      </c>
      <c r="BG134" s="157">
        <f>IF(N134="zákl. přenesená",J134,0)</f>
        <v>0</v>
      </c>
      <c r="BH134" s="157">
        <f>IF(N134="sníž. přenesená",J134,0)</f>
        <v>0</v>
      </c>
      <c r="BI134" s="157">
        <f>IF(N134="nulová",J134,0)</f>
        <v>0</v>
      </c>
      <c r="BJ134" s="17" t="s">
        <v>82</v>
      </c>
      <c r="BK134" s="157">
        <f>ROUND(I134*H134,2)</f>
        <v>0</v>
      </c>
      <c r="BL134" s="17" t="s">
        <v>140</v>
      </c>
      <c r="BM134" s="156" t="s">
        <v>214</v>
      </c>
    </row>
    <row r="135" spans="1:65" s="2" customFormat="1" ht="11.25">
      <c r="A135" s="34"/>
      <c r="B135" s="35"/>
      <c r="C135" s="36"/>
      <c r="D135" s="239" t="s">
        <v>519</v>
      </c>
      <c r="E135" s="36"/>
      <c r="F135" s="240" t="s">
        <v>581</v>
      </c>
      <c r="G135" s="36"/>
      <c r="H135" s="36"/>
      <c r="I135" s="233"/>
      <c r="J135" s="36"/>
      <c r="K135" s="36"/>
      <c r="L135" s="39"/>
      <c r="M135" s="234"/>
      <c r="N135" s="235"/>
      <c r="O135" s="64"/>
      <c r="P135" s="64"/>
      <c r="Q135" s="64"/>
      <c r="R135" s="64"/>
      <c r="S135" s="64"/>
      <c r="T135" s="65"/>
      <c r="U135" s="34"/>
      <c r="V135" s="34"/>
      <c r="W135" s="34"/>
      <c r="X135" s="34"/>
      <c r="Y135" s="34"/>
      <c r="Z135" s="34"/>
      <c r="AA135" s="34"/>
      <c r="AB135" s="34"/>
      <c r="AC135" s="34"/>
      <c r="AD135" s="34"/>
      <c r="AE135" s="34"/>
      <c r="AT135" s="17" t="s">
        <v>519</v>
      </c>
      <c r="AU135" s="17" t="s">
        <v>84</v>
      </c>
    </row>
    <row r="136" spans="1:65" s="11" customFormat="1" ht="11.25">
      <c r="B136" s="169"/>
      <c r="C136" s="170"/>
      <c r="D136" s="160" t="s">
        <v>142</v>
      </c>
      <c r="E136" s="171" t="s">
        <v>28</v>
      </c>
      <c r="F136" s="172" t="s">
        <v>582</v>
      </c>
      <c r="G136" s="170"/>
      <c r="H136" s="173">
        <v>90</v>
      </c>
      <c r="I136" s="174"/>
      <c r="J136" s="170"/>
      <c r="K136" s="170"/>
      <c r="L136" s="175"/>
      <c r="M136" s="176"/>
      <c r="N136" s="177"/>
      <c r="O136" s="177"/>
      <c r="P136" s="177"/>
      <c r="Q136" s="177"/>
      <c r="R136" s="177"/>
      <c r="S136" s="177"/>
      <c r="T136" s="178"/>
      <c r="AT136" s="179" t="s">
        <v>142</v>
      </c>
      <c r="AU136" s="179" t="s">
        <v>84</v>
      </c>
      <c r="AV136" s="11" t="s">
        <v>84</v>
      </c>
      <c r="AW136" s="11" t="s">
        <v>35</v>
      </c>
      <c r="AX136" s="11" t="s">
        <v>74</v>
      </c>
      <c r="AY136" s="179" t="s">
        <v>141</v>
      </c>
    </row>
    <row r="137" spans="1:65" s="12" customFormat="1" ht="11.25">
      <c r="B137" s="180"/>
      <c r="C137" s="181"/>
      <c r="D137" s="160" t="s">
        <v>142</v>
      </c>
      <c r="E137" s="182" t="s">
        <v>28</v>
      </c>
      <c r="F137" s="183" t="s">
        <v>145</v>
      </c>
      <c r="G137" s="181"/>
      <c r="H137" s="184">
        <v>90</v>
      </c>
      <c r="I137" s="185"/>
      <c r="J137" s="181"/>
      <c r="K137" s="181"/>
      <c r="L137" s="186"/>
      <c r="M137" s="187"/>
      <c r="N137" s="188"/>
      <c r="O137" s="188"/>
      <c r="P137" s="188"/>
      <c r="Q137" s="188"/>
      <c r="R137" s="188"/>
      <c r="S137" s="188"/>
      <c r="T137" s="189"/>
      <c r="AT137" s="190" t="s">
        <v>142</v>
      </c>
      <c r="AU137" s="190" t="s">
        <v>84</v>
      </c>
      <c r="AV137" s="12" t="s">
        <v>140</v>
      </c>
      <c r="AW137" s="12" t="s">
        <v>35</v>
      </c>
      <c r="AX137" s="12" t="s">
        <v>82</v>
      </c>
      <c r="AY137" s="190" t="s">
        <v>141</v>
      </c>
    </row>
    <row r="138" spans="1:65" s="2" customFormat="1" ht="16.5" customHeight="1">
      <c r="A138" s="34"/>
      <c r="B138" s="35"/>
      <c r="C138" s="191" t="s">
        <v>220</v>
      </c>
      <c r="D138" s="191" t="s">
        <v>146</v>
      </c>
      <c r="E138" s="192" t="s">
        <v>583</v>
      </c>
      <c r="F138" s="193" t="s">
        <v>584</v>
      </c>
      <c r="G138" s="194" t="s">
        <v>138</v>
      </c>
      <c r="H138" s="195">
        <v>30</v>
      </c>
      <c r="I138" s="196"/>
      <c r="J138" s="197">
        <f>ROUND(I138*H138,2)</f>
        <v>0</v>
      </c>
      <c r="K138" s="193" t="s">
        <v>518</v>
      </c>
      <c r="L138" s="198"/>
      <c r="M138" s="199" t="s">
        <v>28</v>
      </c>
      <c r="N138" s="200" t="s">
        <v>45</v>
      </c>
      <c r="O138" s="64"/>
      <c r="P138" s="154">
        <f>O138*H138</f>
        <v>0</v>
      </c>
      <c r="Q138" s="154">
        <v>1.1200000000000001</v>
      </c>
      <c r="R138" s="154">
        <f>Q138*H138</f>
        <v>33.6</v>
      </c>
      <c r="S138" s="154">
        <v>0</v>
      </c>
      <c r="T138" s="155">
        <f>S138*H138</f>
        <v>0</v>
      </c>
      <c r="U138" s="34"/>
      <c r="V138" s="34"/>
      <c r="W138" s="34"/>
      <c r="X138" s="34"/>
      <c r="Y138" s="34"/>
      <c r="Z138" s="34"/>
      <c r="AA138" s="34"/>
      <c r="AB138" s="34"/>
      <c r="AC138" s="34"/>
      <c r="AD138" s="34"/>
      <c r="AE138" s="34"/>
      <c r="AR138" s="156" t="s">
        <v>149</v>
      </c>
      <c r="AT138" s="156" t="s">
        <v>146</v>
      </c>
      <c r="AU138" s="156" t="s">
        <v>84</v>
      </c>
      <c r="AY138" s="17" t="s">
        <v>141</v>
      </c>
      <c r="BE138" s="157">
        <f>IF(N138="základní",J138,0)</f>
        <v>0</v>
      </c>
      <c r="BF138" s="157">
        <f>IF(N138="snížená",J138,0)</f>
        <v>0</v>
      </c>
      <c r="BG138" s="157">
        <f>IF(N138="zákl. přenesená",J138,0)</f>
        <v>0</v>
      </c>
      <c r="BH138" s="157">
        <f>IF(N138="sníž. přenesená",J138,0)</f>
        <v>0</v>
      </c>
      <c r="BI138" s="157">
        <f>IF(N138="nulová",J138,0)</f>
        <v>0</v>
      </c>
      <c r="BJ138" s="17" t="s">
        <v>82</v>
      </c>
      <c r="BK138" s="157">
        <f>ROUND(I138*H138,2)</f>
        <v>0</v>
      </c>
      <c r="BL138" s="17" t="s">
        <v>140</v>
      </c>
      <c r="BM138" s="156" t="s">
        <v>218</v>
      </c>
    </row>
    <row r="139" spans="1:65" s="2" customFormat="1" ht="19.5">
      <c r="A139" s="34"/>
      <c r="B139" s="35"/>
      <c r="C139" s="36"/>
      <c r="D139" s="160" t="s">
        <v>402</v>
      </c>
      <c r="E139" s="36"/>
      <c r="F139" s="232" t="s">
        <v>585</v>
      </c>
      <c r="G139" s="36"/>
      <c r="H139" s="36"/>
      <c r="I139" s="233"/>
      <c r="J139" s="36"/>
      <c r="K139" s="36"/>
      <c r="L139" s="39"/>
      <c r="M139" s="234"/>
      <c r="N139" s="235"/>
      <c r="O139" s="64"/>
      <c r="P139" s="64"/>
      <c r="Q139" s="64"/>
      <c r="R139" s="64"/>
      <c r="S139" s="64"/>
      <c r="T139" s="65"/>
      <c r="U139" s="34"/>
      <c r="V139" s="34"/>
      <c r="W139" s="34"/>
      <c r="X139" s="34"/>
      <c r="Y139" s="34"/>
      <c r="Z139" s="34"/>
      <c r="AA139" s="34"/>
      <c r="AB139" s="34"/>
      <c r="AC139" s="34"/>
      <c r="AD139" s="34"/>
      <c r="AE139" s="34"/>
      <c r="AT139" s="17" t="s">
        <v>402</v>
      </c>
      <c r="AU139" s="17" t="s">
        <v>84</v>
      </c>
    </row>
    <row r="140" spans="1:65" s="11" customFormat="1" ht="11.25">
      <c r="B140" s="169"/>
      <c r="C140" s="170"/>
      <c r="D140" s="160" t="s">
        <v>142</v>
      </c>
      <c r="E140" s="171" t="s">
        <v>28</v>
      </c>
      <c r="F140" s="172" t="s">
        <v>586</v>
      </c>
      <c r="G140" s="170"/>
      <c r="H140" s="173">
        <v>30</v>
      </c>
      <c r="I140" s="174"/>
      <c r="J140" s="170"/>
      <c r="K140" s="170"/>
      <c r="L140" s="175"/>
      <c r="M140" s="176"/>
      <c r="N140" s="177"/>
      <c r="O140" s="177"/>
      <c r="P140" s="177"/>
      <c r="Q140" s="177"/>
      <c r="R140" s="177"/>
      <c r="S140" s="177"/>
      <c r="T140" s="178"/>
      <c r="AT140" s="179" t="s">
        <v>142</v>
      </c>
      <c r="AU140" s="179" t="s">
        <v>84</v>
      </c>
      <c r="AV140" s="11" t="s">
        <v>84</v>
      </c>
      <c r="AW140" s="11" t="s">
        <v>35</v>
      </c>
      <c r="AX140" s="11" t="s">
        <v>74</v>
      </c>
      <c r="AY140" s="179" t="s">
        <v>141</v>
      </c>
    </row>
    <row r="141" spans="1:65" s="12" customFormat="1" ht="11.25">
      <c r="B141" s="180"/>
      <c r="C141" s="181"/>
      <c r="D141" s="160" t="s">
        <v>142</v>
      </c>
      <c r="E141" s="182" t="s">
        <v>28</v>
      </c>
      <c r="F141" s="183" t="s">
        <v>145</v>
      </c>
      <c r="G141" s="181"/>
      <c r="H141" s="184">
        <v>30</v>
      </c>
      <c r="I141" s="185"/>
      <c r="J141" s="181"/>
      <c r="K141" s="181"/>
      <c r="L141" s="186"/>
      <c r="M141" s="187"/>
      <c r="N141" s="188"/>
      <c r="O141" s="188"/>
      <c r="P141" s="188"/>
      <c r="Q141" s="188"/>
      <c r="R141" s="188"/>
      <c r="S141" s="188"/>
      <c r="T141" s="189"/>
      <c r="AT141" s="190" t="s">
        <v>142</v>
      </c>
      <c r="AU141" s="190" t="s">
        <v>84</v>
      </c>
      <c r="AV141" s="12" t="s">
        <v>140</v>
      </c>
      <c r="AW141" s="12" t="s">
        <v>35</v>
      </c>
      <c r="AX141" s="12" t="s">
        <v>82</v>
      </c>
      <c r="AY141" s="190" t="s">
        <v>141</v>
      </c>
    </row>
    <row r="142" spans="1:65" s="15" customFormat="1" ht="22.9" customHeight="1">
      <c r="B142" s="216"/>
      <c r="C142" s="217"/>
      <c r="D142" s="218" t="s">
        <v>73</v>
      </c>
      <c r="E142" s="230" t="s">
        <v>140</v>
      </c>
      <c r="F142" s="230" t="s">
        <v>597</v>
      </c>
      <c r="G142" s="217"/>
      <c r="H142" s="217"/>
      <c r="I142" s="220"/>
      <c r="J142" s="231">
        <f>BK142</f>
        <v>0</v>
      </c>
      <c r="K142" s="217"/>
      <c r="L142" s="222"/>
      <c r="M142" s="223"/>
      <c r="N142" s="224"/>
      <c r="O142" s="224"/>
      <c r="P142" s="225">
        <f>SUM(P143:P146)</f>
        <v>0</v>
      </c>
      <c r="Q142" s="224"/>
      <c r="R142" s="225">
        <f>SUM(R143:R146)</f>
        <v>0</v>
      </c>
      <c r="S142" s="224"/>
      <c r="T142" s="226">
        <f>SUM(T143:T146)</f>
        <v>0</v>
      </c>
      <c r="AR142" s="227" t="s">
        <v>82</v>
      </c>
      <c r="AT142" s="228" t="s">
        <v>73</v>
      </c>
      <c r="AU142" s="228" t="s">
        <v>82</v>
      </c>
      <c r="AY142" s="227" t="s">
        <v>141</v>
      </c>
      <c r="BK142" s="229">
        <f>SUM(BK143:BK146)</f>
        <v>0</v>
      </c>
    </row>
    <row r="143" spans="1:65" s="2" customFormat="1" ht="78" customHeight="1">
      <c r="A143" s="34"/>
      <c r="B143" s="35"/>
      <c r="C143" s="145" t="s">
        <v>182</v>
      </c>
      <c r="D143" s="145" t="s">
        <v>135</v>
      </c>
      <c r="E143" s="146" t="s">
        <v>598</v>
      </c>
      <c r="F143" s="147" t="s">
        <v>599</v>
      </c>
      <c r="G143" s="148" t="s">
        <v>600</v>
      </c>
      <c r="H143" s="149">
        <v>79.53</v>
      </c>
      <c r="I143" s="150"/>
      <c r="J143" s="151">
        <f>ROUND(I143*H143,2)</f>
        <v>0</v>
      </c>
      <c r="K143" s="147" t="s">
        <v>518</v>
      </c>
      <c r="L143" s="39"/>
      <c r="M143" s="152" t="s">
        <v>28</v>
      </c>
      <c r="N143" s="153" t="s">
        <v>45</v>
      </c>
      <c r="O143" s="64"/>
      <c r="P143" s="154">
        <f>O143*H143</f>
        <v>0</v>
      </c>
      <c r="Q143" s="154">
        <v>0</v>
      </c>
      <c r="R143" s="154">
        <f>Q143*H143</f>
        <v>0</v>
      </c>
      <c r="S143" s="154">
        <v>0</v>
      </c>
      <c r="T143" s="155">
        <f>S143*H143</f>
        <v>0</v>
      </c>
      <c r="U143" s="34"/>
      <c r="V143" s="34"/>
      <c r="W143" s="34"/>
      <c r="X143" s="34"/>
      <c r="Y143" s="34"/>
      <c r="Z143" s="34"/>
      <c r="AA143" s="34"/>
      <c r="AB143" s="34"/>
      <c r="AC143" s="34"/>
      <c r="AD143" s="34"/>
      <c r="AE143" s="34"/>
      <c r="AR143" s="156" t="s">
        <v>140</v>
      </c>
      <c r="AT143" s="156" t="s">
        <v>135</v>
      </c>
      <c r="AU143" s="156" t="s">
        <v>84</v>
      </c>
      <c r="AY143" s="17" t="s">
        <v>141</v>
      </c>
      <c r="BE143" s="157">
        <f>IF(N143="základní",J143,0)</f>
        <v>0</v>
      </c>
      <c r="BF143" s="157">
        <f>IF(N143="snížená",J143,0)</f>
        <v>0</v>
      </c>
      <c r="BG143" s="157">
        <f>IF(N143="zákl. přenesená",J143,0)</f>
        <v>0</v>
      </c>
      <c r="BH143" s="157">
        <f>IF(N143="sníž. přenesená",J143,0)</f>
        <v>0</v>
      </c>
      <c r="BI143" s="157">
        <f>IF(N143="nulová",J143,0)</f>
        <v>0</v>
      </c>
      <c r="BJ143" s="17" t="s">
        <v>82</v>
      </c>
      <c r="BK143" s="157">
        <f>ROUND(I143*H143,2)</f>
        <v>0</v>
      </c>
      <c r="BL143" s="17" t="s">
        <v>140</v>
      </c>
      <c r="BM143" s="156" t="s">
        <v>223</v>
      </c>
    </row>
    <row r="144" spans="1:65" s="2" customFormat="1" ht="11.25">
      <c r="A144" s="34"/>
      <c r="B144" s="35"/>
      <c r="C144" s="36"/>
      <c r="D144" s="239" t="s">
        <v>519</v>
      </c>
      <c r="E144" s="36"/>
      <c r="F144" s="240" t="s">
        <v>601</v>
      </c>
      <c r="G144" s="36"/>
      <c r="H144" s="36"/>
      <c r="I144" s="233"/>
      <c r="J144" s="36"/>
      <c r="K144" s="36"/>
      <c r="L144" s="39"/>
      <c r="M144" s="234"/>
      <c r="N144" s="235"/>
      <c r="O144" s="64"/>
      <c r="P144" s="64"/>
      <c r="Q144" s="64"/>
      <c r="R144" s="64"/>
      <c r="S144" s="64"/>
      <c r="T144" s="65"/>
      <c r="U144" s="34"/>
      <c r="V144" s="34"/>
      <c r="W144" s="34"/>
      <c r="X144" s="34"/>
      <c r="Y144" s="34"/>
      <c r="Z144" s="34"/>
      <c r="AA144" s="34"/>
      <c r="AB144" s="34"/>
      <c r="AC144" s="34"/>
      <c r="AD144" s="34"/>
      <c r="AE144" s="34"/>
      <c r="AT144" s="17" t="s">
        <v>519</v>
      </c>
      <c r="AU144" s="17" t="s">
        <v>84</v>
      </c>
    </row>
    <row r="145" spans="1:65" s="11" customFormat="1" ht="11.25">
      <c r="B145" s="169"/>
      <c r="C145" s="170"/>
      <c r="D145" s="160" t="s">
        <v>142</v>
      </c>
      <c r="E145" s="171" t="s">
        <v>28</v>
      </c>
      <c r="F145" s="172" t="s">
        <v>602</v>
      </c>
      <c r="G145" s="170"/>
      <c r="H145" s="173">
        <v>79.53</v>
      </c>
      <c r="I145" s="174"/>
      <c r="J145" s="170"/>
      <c r="K145" s="170"/>
      <c r="L145" s="175"/>
      <c r="M145" s="176"/>
      <c r="N145" s="177"/>
      <c r="O145" s="177"/>
      <c r="P145" s="177"/>
      <c r="Q145" s="177"/>
      <c r="R145" s="177"/>
      <c r="S145" s="177"/>
      <c r="T145" s="178"/>
      <c r="AT145" s="179" t="s">
        <v>142</v>
      </c>
      <c r="AU145" s="179" t="s">
        <v>84</v>
      </c>
      <c r="AV145" s="11" t="s">
        <v>84</v>
      </c>
      <c r="AW145" s="11" t="s">
        <v>35</v>
      </c>
      <c r="AX145" s="11" t="s">
        <v>74</v>
      </c>
      <c r="AY145" s="179" t="s">
        <v>141</v>
      </c>
    </row>
    <row r="146" spans="1:65" s="12" customFormat="1" ht="11.25">
      <c r="B146" s="180"/>
      <c r="C146" s="181"/>
      <c r="D146" s="160" t="s">
        <v>142</v>
      </c>
      <c r="E146" s="182" t="s">
        <v>28</v>
      </c>
      <c r="F146" s="183" t="s">
        <v>145</v>
      </c>
      <c r="G146" s="181"/>
      <c r="H146" s="184">
        <v>79.53</v>
      </c>
      <c r="I146" s="185"/>
      <c r="J146" s="181"/>
      <c r="K146" s="181"/>
      <c r="L146" s="186"/>
      <c r="M146" s="187"/>
      <c r="N146" s="188"/>
      <c r="O146" s="188"/>
      <c r="P146" s="188"/>
      <c r="Q146" s="188"/>
      <c r="R146" s="188"/>
      <c r="S146" s="188"/>
      <c r="T146" s="189"/>
      <c r="AT146" s="190" t="s">
        <v>142</v>
      </c>
      <c r="AU146" s="190" t="s">
        <v>84</v>
      </c>
      <c r="AV146" s="12" t="s">
        <v>140</v>
      </c>
      <c r="AW146" s="12" t="s">
        <v>35</v>
      </c>
      <c r="AX146" s="12" t="s">
        <v>82</v>
      </c>
      <c r="AY146" s="190" t="s">
        <v>141</v>
      </c>
    </row>
    <row r="147" spans="1:65" s="15" customFormat="1" ht="22.9" customHeight="1">
      <c r="B147" s="216"/>
      <c r="C147" s="217"/>
      <c r="D147" s="218" t="s">
        <v>73</v>
      </c>
      <c r="E147" s="230" t="s">
        <v>161</v>
      </c>
      <c r="F147" s="230" t="s">
        <v>612</v>
      </c>
      <c r="G147" s="217"/>
      <c r="H147" s="217"/>
      <c r="I147" s="220"/>
      <c r="J147" s="231">
        <f>BK147</f>
        <v>0</v>
      </c>
      <c r="K147" s="217"/>
      <c r="L147" s="222"/>
      <c r="M147" s="223"/>
      <c r="N147" s="224"/>
      <c r="O147" s="224"/>
      <c r="P147" s="225">
        <f>SUM(P148:P178)</f>
        <v>0</v>
      </c>
      <c r="Q147" s="224"/>
      <c r="R147" s="225">
        <f>SUM(R148:R178)</f>
        <v>1.8541870500000002</v>
      </c>
      <c r="S147" s="224"/>
      <c r="T147" s="226">
        <f>SUM(T148:T178)</f>
        <v>0</v>
      </c>
      <c r="AR147" s="227" t="s">
        <v>82</v>
      </c>
      <c r="AT147" s="228" t="s">
        <v>73</v>
      </c>
      <c r="AU147" s="228" t="s">
        <v>82</v>
      </c>
      <c r="AY147" s="227" t="s">
        <v>141</v>
      </c>
      <c r="BK147" s="229">
        <f>SUM(BK148:BK178)</f>
        <v>0</v>
      </c>
    </row>
    <row r="148" spans="1:65" s="2" customFormat="1" ht="37.9" customHeight="1">
      <c r="A148" s="34"/>
      <c r="B148" s="35"/>
      <c r="C148" s="145" t="s">
        <v>231</v>
      </c>
      <c r="D148" s="145" t="s">
        <v>135</v>
      </c>
      <c r="E148" s="146" t="s">
        <v>613</v>
      </c>
      <c r="F148" s="147" t="s">
        <v>614</v>
      </c>
      <c r="G148" s="148" t="s">
        <v>138</v>
      </c>
      <c r="H148" s="149">
        <v>9</v>
      </c>
      <c r="I148" s="150"/>
      <c r="J148" s="151">
        <f>ROUND(I148*H148,2)</f>
        <v>0</v>
      </c>
      <c r="K148" s="147" t="s">
        <v>518</v>
      </c>
      <c r="L148" s="39"/>
      <c r="M148" s="152" t="s">
        <v>28</v>
      </c>
      <c r="N148" s="153" t="s">
        <v>45</v>
      </c>
      <c r="O148" s="64"/>
      <c r="P148" s="154">
        <f>O148*H148</f>
        <v>0</v>
      </c>
      <c r="Q148" s="154">
        <v>2.1120000000000002E-3</v>
      </c>
      <c r="R148" s="154">
        <f>Q148*H148</f>
        <v>1.9008000000000001E-2</v>
      </c>
      <c r="S148" s="154">
        <v>0</v>
      </c>
      <c r="T148" s="155">
        <f>S148*H148</f>
        <v>0</v>
      </c>
      <c r="U148" s="34"/>
      <c r="V148" s="34"/>
      <c r="W148" s="34"/>
      <c r="X148" s="34"/>
      <c r="Y148" s="34"/>
      <c r="Z148" s="34"/>
      <c r="AA148" s="34"/>
      <c r="AB148" s="34"/>
      <c r="AC148" s="34"/>
      <c r="AD148" s="34"/>
      <c r="AE148" s="34"/>
      <c r="AR148" s="156" t="s">
        <v>140</v>
      </c>
      <c r="AT148" s="156" t="s">
        <v>135</v>
      </c>
      <c r="AU148" s="156" t="s">
        <v>84</v>
      </c>
      <c r="AY148" s="17" t="s">
        <v>141</v>
      </c>
      <c r="BE148" s="157">
        <f>IF(N148="základní",J148,0)</f>
        <v>0</v>
      </c>
      <c r="BF148" s="157">
        <f>IF(N148="snížená",J148,0)</f>
        <v>0</v>
      </c>
      <c r="BG148" s="157">
        <f>IF(N148="zákl. přenesená",J148,0)</f>
        <v>0</v>
      </c>
      <c r="BH148" s="157">
        <f>IF(N148="sníž. přenesená",J148,0)</f>
        <v>0</v>
      </c>
      <c r="BI148" s="157">
        <f>IF(N148="nulová",J148,0)</f>
        <v>0</v>
      </c>
      <c r="BJ148" s="17" t="s">
        <v>82</v>
      </c>
      <c r="BK148" s="157">
        <f>ROUND(I148*H148,2)</f>
        <v>0</v>
      </c>
      <c r="BL148" s="17" t="s">
        <v>140</v>
      </c>
      <c r="BM148" s="156" t="s">
        <v>319</v>
      </c>
    </row>
    <row r="149" spans="1:65" s="2" customFormat="1" ht="11.25">
      <c r="A149" s="34"/>
      <c r="B149" s="35"/>
      <c r="C149" s="36"/>
      <c r="D149" s="239" t="s">
        <v>519</v>
      </c>
      <c r="E149" s="36"/>
      <c r="F149" s="240" t="s">
        <v>615</v>
      </c>
      <c r="G149" s="36"/>
      <c r="H149" s="36"/>
      <c r="I149" s="233"/>
      <c r="J149" s="36"/>
      <c r="K149" s="36"/>
      <c r="L149" s="39"/>
      <c r="M149" s="234"/>
      <c r="N149" s="235"/>
      <c r="O149" s="64"/>
      <c r="P149" s="64"/>
      <c r="Q149" s="64"/>
      <c r="R149" s="64"/>
      <c r="S149" s="64"/>
      <c r="T149" s="65"/>
      <c r="U149" s="34"/>
      <c r="V149" s="34"/>
      <c r="W149" s="34"/>
      <c r="X149" s="34"/>
      <c r="Y149" s="34"/>
      <c r="Z149" s="34"/>
      <c r="AA149" s="34"/>
      <c r="AB149" s="34"/>
      <c r="AC149" s="34"/>
      <c r="AD149" s="34"/>
      <c r="AE149" s="34"/>
      <c r="AT149" s="17" t="s">
        <v>519</v>
      </c>
      <c r="AU149" s="17" t="s">
        <v>84</v>
      </c>
    </row>
    <row r="150" spans="1:65" s="11" customFormat="1" ht="11.25">
      <c r="B150" s="169"/>
      <c r="C150" s="170"/>
      <c r="D150" s="160" t="s">
        <v>142</v>
      </c>
      <c r="E150" s="171" t="s">
        <v>28</v>
      </c>
      <c r="F150" s="172" t="s">
        <v>886</v>
      </c>
      <c r="G150" s="170"/>
      <c r="H150" s="173">
        <v>9</v>
      </c>
      <c r="I150" s="174"/>
      <c r="J150" s="170"/>
      <c r="K150" s="170"/>
      <c r="L150" s="175"/>
      <c r="M150" s="176"/>
      <c r="N150" s="177"/>
      <c r="O150" s="177"/>
      <c r="P150" s="177"/>
      <c r="Q150" s="177"/>
      <c r="R150" s="177"/>
      <c r="S150" s="177"/>
      <c r="T150" s="178"/>
      <c r="AT150" s="179" t="s">
        <v>142</v>
      </c>
      <c r="AU150" s="179" t="s">
        <v>84</v>
      </c>
      <c r="AV150" s="11" t="s">
        <v>84</v>
      </c>
      <c r="AW150" s="11" t="s">
        <v>35</v>
      </c>
      <c r="AX150" s="11" t="s">
        <v>74</v>
      </c>
      <c r="AY150" s="179" t="s">
        <v>141</v>
      </c>
    </row>
    <row r="151" spans="1:65" s="12" customFormat="1" ht="11.25">
      <c r="B151" s="180"/>
      <c r="C151" s="181"/>
      <c r="D151" s="160" t="s">
        <v>142</v>
      </c>
      <c r="E151" s="182" t="s">
        <v>28</v>
      </c>
      <c r="F151" s="183" t="s">
        <v>145</v>
      </c>
      <c r="G151" s="181"/>
      <c r="H151" s="184">
        <v>9</v>
      </c>
      <c r="I151" s="185"/>
      <c r="J151" s="181"/>
      <c r="K151" s="181"/>
      <c r="L151" s="186"/>
      <c r="M151" s="187"/>
      <c r="N151" s="188"/>
      <c r="O151" s="188"/>
      <c r="P151" s="188"/>
      <c r="Q151" s="188"/>
      <c r="R151" s="188"/>
      <c r="S151" s="188"/>
      <c r="T151" s="189"/>
      <c r="AT151" s="190" t="s">
        <v>142</v>
      </c>
      <c r="AU151" s="190" t="s">
        <v>84</v>
      </c>
      <c r="AV151" s="12" t="s">
        <v>140</v>
      </c>
      <c r="AW151" s="12" t="s">
        <v>35</v>
      </c>
      <c r="AX151" s="12" t="s">
        <v>82</v>
      </c>
      <c r="AY151" s="190" t="s">
        <v>141</v>
      </c>
    </row>
    <row r="152" spans="1:65" s="2" customFormat="1" ht="37.9" customHeight="1">
      <c r="A152" s="34"/>
      <c r="B152" s="35"/>
      <c r="C152" s="145" t="s">
        <v>186</v>
      </c>
      <c r="D152" s="145" t="s">
        <v>135</v>
      </c>
      <c r="E152" s="146" t="s">
        <v>617</v>
      </c>
      <c r="F152" s="147" t="s">
        <v>618</v>
      </c>
      <c r="G152" s="148" t="s">
        <v>138</v>
      </c>
      <c r="H152" s="149">
        <v>9</v>
      </c>
      <c r="I152" s="150"/>
      <c r="J152" s="151">
        <f>ROUND(I152*H152,2)</f>
        <v>0</v>
      </c>
      <c r="K152" s="147" t="s">
        <v>518</v>
      </c>
      <c r="L152" s="39"/>
      <c r="M152" s="152" t="s">
        <v>28</v>
      </c>
      <c r="N152" s="153" t="s">
        <v>45</v>
      </c>
      <c r="O152" s="64"/>
      <c r="P152" s="154">
        <f>O152*H152</f>
        <v>0</v>
      </c>
      <c r="Q152" s="154">
        <v>2.6556499999999999E-3</v>
      </c>
      <c r="R152" s="154">
        <f>Q152*H152</f>
        <v>2.3900849999999998E-2</v>
      </c>
      <c r="S152" s="154">
        <v>0</v>
      </c>
      <c r="T152" s="155">
        <f>S152*H152</f>
        <v>0</v>
      </c>
      <c r="U152" s="34"/>
      <c r="V152" s="34"/>
      <c r="W152" s="34"/>
      <c r="X152" s="34"/>
      <c r="Y152" s="34"/>
      <c r="Z152" s="34"/>
      <c r="AA152" s="34"/>
      <c r="AB152" s="34"/>
      <c r="AC152" s="34"/>
      <c r="AD152" s="34"/>
      <c r="AE152" s="34"/>
      <c r="AR152" s="156" t="s">
        <v>140</v>
      </c>
      <c r="AT152" s="156" t="s">
        <v>135</v>
      </c>
      <c r="AU152" s="156" t="s">
        <v>84</v>
      </c>
      <c r="AY152" s="17" t="s">
        <v>141</v>
      </c>
      <c r="BE152" s="157">
        <f>IF(N152="základní",J152,0)</f>
        <v>0</v>
      </c>
      <c r="BF152" s="157">
        <f>IF(N152="snížená",J152,0)</f>
        <v>0</v>
      </c>
      <c r="BG152" s="157">
        <f>IF(N152="zákl. přenesená",J152,0)</f>
        <v>0</v>
      </c>
      <c r="BH152" s="157">
        <f>IF(N152="sníž. přenesená",J152,0)</f>
        <v>0</v>
      </c>
      <c r="BI152" s="157">
        <f>IF(N152="nulová",J152,0)</f>
        <v>0</v>
      </c>
      <c r="BJ152" s="17" t="s">
        <v>82</v>
      </c>
      <c r="BK152" s="157">
        <f>ROUND(I152*H152,2)</f>
        <v>0</v>
      </c>
      <c r="BL152" s="17" t="s">
        <v>140</v>
      </c>
      <c r="BM152" s="156" t="s">
        <v>229</v>
      </c>
    </row>
    <row r="153" spans="1:65" s="2" customFormat="1" ht="11.25">
      <c r="A153" s="34"/>
      <c r="B153" s="35"/>
      <c r="C153" s="36"/>
      <c r="D153" s="239" t="s">
        <v>519</v>
      </c>
      <c r="E153" s="36"/>
      <c r="F153" s="240" t="s">
        <v>619</v>
      </c>
      <c r="G153" s="36"/>
      <c r="H153" s="36"/>
      <c r="I153" s="233"/>
      <c r="J153" s="36"/>
      <c r="K153" s="36"/>
      <c r="L153" s="39"/>
      <c r="M153" s="234"/>
      <c r="N153" s="235"/>
      <c r="O153" s="64"/>
      <c r="P153" s="64"/>
      <c r="Q153" s="64"/>
      <c r="R153" s="64"/>
      <c r="S153" s="64"/>
      <c r="T153" s="65"/>
      <c r="U153" s="34"/>
      <c r="V153" s="34"/>
      <c r="W153" s="34"/>
      <c r="X153" s="34"/>
      <c r="Y153" s="34"/>
      <c r="Z153" s="34"/>
      <c r="AA153" s="34"/>
      <c r="AB153" s="34"/>
      <c r="AC153" s="34"/>
      <c r="AD153" s="34"/>
      <c r="AE153" s="34"/>
      <c r="AT153" s="17" t="s">
        <v>519</v>
      </c>
      <c r="AU153" s="17" t="s">
        <v>84</v>
      </c>
    </row>
    <row r="154" spans="1:65" s="11" customFormat="1" ht="11.25">
      <c r="B154" s="169"/>
      <c r="C154" s="170"/>
      <c r="D154" s="160" t="s">
        <v>142</v>
      </c>
      <c r="E154" s="171" t="s">
        <v>28</v>
      </c>
      <c r="F154" s="172" t="s">
        <v>886</v>
      </c>
      <c r="G154" s="170"/>
      <c r="H154" s="173">
        <v>9</v>
      </c>
      <c r="I154" s="174"/>
      <c r="J154" s="170"/>
      <c r="K154" s="170"/>
      <c r="L154" s="175"/>
      <c r="M154" s="176"/>
      <c r="N154" s="177"/>
      <c r="O154" s="177"/>
      <c r="P154" s="177"/>
      <c r="Q154" s="177"/>
      <c r="R154" s="177"/>
      <c r="S154" s="177"/>
      <c r="T154" s="178"/>
      <c r="AT154" s="179" t="s">
        <v>142</v>
      </c>
      <c r="AU154" s="179" t="s">
        <v>84</v>
      </c>
      <c r="AV154" s="11" t="s">
        <v>84</v>
      </c>
      <c r="AW154" s="11" t="s">
        <v>35</v>
      </c>
      <c r="AX154" s="11" t="s">
        <v>74</v>
      </c>
      <c r="AY154" s="179" t="s">
        <v>141</v>
      </c>
    </row>
    <row r="155" spans="1:65" s="12" customFormat="1" ht="11.25">
      <c r="B155" s="180"/>
      <c r="C155" s="181"/>
      <c r="D155" s="160" t="s">
        <v>142</v>
      </c>
      <c r="E155" s="182" t="s">
        <v>28</v>
      </c>
      <c r="F155" s="183" t="s">
        <v>145</v>
      </c>
      <c r="G155" s="181"/>
      <c r="H155" s="184">
        <v>9</v>
      </c>
      <c r="I155" s="185"/>
      <c r="J155" s="181"/>
      <c r="K155" s="181"/>
      <c r="L155" s="186"/>
      <c r="M155" s="187"/>
      <c r="N155" s="188"/>
      <c r="O155" s="188"/>
      <c r="P155" s="188"/>
      <c r="Q155" s="188"/>
      <c r="R155" s="188"/>
      <c r="S155" s="188"/>
      <c r="T155" s="189"/>
      <c r="AT155" s="190" t="s">
        <v>142</v>
      </c>
      <c r="AU155" s="190" t="s">
        <v>84</v>
      </c>
      <c r="AV155" s="12" t="s">
        <v>140</v>
      </c>
      <c r="AW155" s="12" t="s">
        <v>35</v>
      </c>
      <c r="AX155" s="12" t="s">
        <v>82</v>
      </c>
      <c r="AY155" s="190" t="s">
        <v>141</v>
      </c>
    </row>
    <row r="156" spans="1:65" s="2" customFormat="1" ht="24.2" customHeight="1">
      <c r="A156" s="34"/>
      <c r="B156" s="35"/>
      <c r="C156" s="191" t="s">
        <v>7</v>
      </c>
      <c r="D156" s="191" t="s">
        <v>146</v>
      </c>
      <c r="E156" s="192" t="s">
        <v>620</v>
      </c>
      <c r="F156" s="193" t="s">
        <v>621</v>
      </c>
      <c r="G156" s="194" t="s">
        <v>202</v>
      </c>
      <c r="H156" s="195">
        <v>1.244</v>
      </c>
      <c r="I156" s="196"/>
      <c r="J156" s="197">
        <f>ROUND(I156*H156,2)</f>
        <v>0</v>
      </c>
      <c r="K156" s="193" t="s">
        <v>518</v>
      </c>
      <c r="L156" s="198"/>
      <c r="M156" s="199" t="s">
        <v>28</v>
      </c>
      <c r="N156" s="200" t="s">
        <v>45</v>
      </c>
      <c r="O156" s="64"/>
      <c r="P156" s="154">
        <f>O156*H156</f>
        <v>0</v>
      </c>
      <c r="Q156" s="154">
        <v>0.81499999999999995</v>
      </c>
      <c r="R156" s="154">
        <f>Q156*H156</f>
        <v>1.01386</v>
      </c>
      <c r="S156" s="154">
        <v>0</v>
      </c>
      <c r="T156" s="155">
        <f>S156*H156</f>
        <v>0</v>
      </c>
      <c r="U156" s="34"/>
      <c r="V156" s="34"/>
      <c r="W156" s="34"/>
      <c r="X156" s="34"/>
      <c r="Y156" s="34"/>
      <c r="Z156" s="34"/>
      <c r="AA156" s="34"/>
      <c r="AB156" s="34"/>
      <c r="AC156" s="34"/>
      <c r="AD156" s="34"/>
      <c r="AE156" s="34"/>
      <c r="AR156" s="156" t="s">
        <v>149</v>
      </c>
      <c r="AT156" s="156" t="s">
        <v>146</v>
      </c>
      <c r="AU156" s="156" t="s">
        <v>84</v>
      </c>
      <c r="AY156" s="17" t="s">
        <v>141</v>
      </c>
      <c r="BE156" s="157">
        <f>IF(N156="základní",J156,0)</f>
        <v>0</v>
      </c>
      <c r="BF156" s="157">
        <f>IF(N156="snížená",J156,0)</f>
        <v>0</v>
      </c>
      <c r="BG156" s="157">
        <f>IF(N156="zákl. přenesená",J156,0)</f>
        <v>0</v>
      </c>
      <c r="BH156" s="157">
        <f>IF(N156="sníž. přenesená",J156,0)</f>
        <v>0</v>
      </c>
      <c r="BI156" s="157">
        <f>IF(N156="nulová",J156,0)</f>
        <v>0</v>
      </c>
      <c r="BJ156" s="17" t="s">
        <v>82</v>
      </c>
      <c r="BK156" s="157">
        <f>ROUND(I156*H156,2)</f>
        <v>0</v>
      </c>
      <c r="BL156" s="17" t="s">
        <v>140</v>
      </c>
      <c r="BM156" s="156" t="s">
        <v>234</v>
      </c>
    </row>
    <row r="157" spans="1:65" s="11" customFormat="1" ht="11.25">
      <c r="B157" s="169"/>
      <c r="C157" s="170"/>
      <c r="D157" s="160" t="s">
        <v>142</v>
      </c>
      <c r="E157" s="171" t="s">
        <v>28</v>
      </c>
      <c r="F157" s="172" t="s">
        <v>887</v>
      </c>
      <c r="G157" s="170"/>
      <c r="H157" s="173">
        <v>1.244</v>
      </c>
      <c r="I157" s="174"/>
      <c r="J157" s="170"/>
      <c r="K157" s="170"/>
      <c r="L157" s="175"/>
      <c r="M157" s="176"/>
      <c r="N157" s="177"/>
      <c r="O157" s="177"/>
      <c r="P157" s="177"/>
      <c r="Q157" s="177"/>
      <c r="R157" s="177"/>
      <c r="S157" s="177"/>
      <c r="T157" s="178"/>
      <c r="AT157" s="179" t="s">
        <v>142</v>
      </c>
      <c r="AU157" s="179" t="s">
        <v>84</v>
      </c>
      <c r="AV157" s="11" t="s">
        <v>84</v>
      </c>
      <c r="AW157" s="11" t="s">
        <v>35</v>
      </c>
      <c r="AX157" s="11" t="s">
        <v>74</v>
      </c>
      <c r="AY157" s="179" t="s">
        <v>141</v>
      </c>
    </row>
    <row r="158" spans="1:65" s="12" customFormat="1" ht="11.25">
      <c r="B158" s="180"/>
      <c r="C158" s="181"/>
      <c r="D158" s="160" t="s">
        <v>142</v>
      </c>
      <c r="E158" s="182" t="s">
        <v>28</v>
      </c>
      <c r="F158" s="183" t="s">
        <v>145</v>
      </c>
      <c r="G158" s="181"/>
      <c r="H158" s="184">
        <v>1.244</v>
      </c>
      <c r="I158" s="185"/>
      <c r="J158" s="181"/>
      <c r="K158" s="181"/>
      <c r="L158" s="186"/>
      <c r="M158" s="187"/>
      <c r="N158" s="188"/>
      <c r="O158" s="188"/>
      <c r="P158" s="188"/>
      <c r="Q158" s="188"/>
      <c r="R158" s="188"/>
      <c r="S158" s="188"/>
      <c r="T158" s="189"/>
      <c r="AT158" s="190" t="s">
        <v>142</v>
      </c>
      <c r="AU158" s="190" t="s">
        <v>84</v>
      </c>
      <c r="AV158" s="12" t="s">
        <v>140</v>
      </c>
      <c r="AW158" s="12" t="s">
        <v>35</v>
      </c>
      <c r="AX158" s="12" t="s">
        <v>82</v>
      </c>
      <c r="AY158" s="190" t="s">
        <v>141</v>
      </c>
    </row>
    <row r="159" spans="1:65" s="2" customFormat="1" ht="24.2" customHeight="1">
      <c r="A159" s="34"/>
      <c r="B159" s="35"/>
      <c r="C159" s="145" t="s">
        <v>191</v>
      </c>
      <c r="D159" s="145" t="s">
        <v>135</v>
      </c>
      <c r="E159" s="146" t="s">
        <v>623</v>
      </c>
      <c r="F159" s="147" t="s">
        <v>624</v>
      </c>
      <c r="G159" s="148" t="s">
        <v>138</v>
      </c>
      <c r="H159" s="149">
        <v>2</v>
      </c>
      <c r="I159" s="150"/>
      <c r="J159" s="151">
        <f>ROUND(I159*H159,2)</f>
        <v>0</v>
      </c>
      <c r="K159" s="147" t="s">
        <v>518</v>
      </c>
      <c r="L159" s="39"/>
      <c r="M159" s="152" t="s">
        <v>28</v>
      </c>
      <c r="N159" s="153" t="s">
        <v>45</v>
      </c>
      <c r="O159" s="64"/>
      <c r="P159" s="154">
        <f>O159*H159</f>
        <v>0</v>
      </c>
      <c r="Q159" s="154">
        <v>2.124E-3</v>
      </c>
      <c r="R159" s="154">
        <f>Q159*H159</f>
        <v>4.248E-3</v>
      </c>
      <c r="S159" s="154">
        <v>0</v>
      </c>
      <c r="T159" s="155">
        <f>S159*H159</f>
        <v>0</v>
      </c>
      <c r="U159" s="34"/>
      <c r="V159" s="34"/>
      <c r="W159" s="34"/>
      <c r="X159" s="34"/>
      <c r="Y159" s="34"/>
      <c r="Z159" s="34"/>
      <c r="AA159" s="34"/>
      <c r="AB159" s="34"/>
      <c r="AC159" s="34"/>
      <c r="AD159" s="34"/>
      <c r="AE159" s="34"/>
      <c r="AR159" s="156" t="s">
        <v>140</v>
      </c>
      <c r="AT159" s="156" t="s">
        <v>135</v>
      </c>
      <c r="AU159" s="156" t="s">
        <v>84</v>
      </c>
      <c r="AY159" s="17" t="s">
        <v>141</v>
      </c>
      <c r="BE159" s="157">
        <f>IF(N159="základní",J159,0)</f>
        <v>0</v>
      </c>
      <c r="BF159" s="157">
        <f>IF(N159="snížená",J159,0)</f>
        <v>0</v>
      </c>
      <c r="BG159" s="157">
        <f>IF(N159="zákl. přenesená",J159,0)</f>
        <v>0</v>
      </c>
      <c r="BH159" s="157">
        <f>IF(N159="sníž. přenesená",J159,0)</f>
        <v>0</v>
      </c>
      <c r="BI159" s="157">
        <f>IF(N159="nulová",J159,0)</f>
        <v>0</v>
      </c>
      <c r="BJ159" s="17" t="s">
        <v>82</v>
      </c>
      <c r="BK159" s="157">
        <f>ROUND(I159*H159,2)</f>
        <v>0</v>
      </c>
      <c r="BL159" s="17" t="s">
        <v>140</v>
      </c>
      <c r="BM159" s="156" t="s">
        <v>238</v>
      </c>
    </row>
    <row r="160" spans="1:65" s="2" customFormat="1" ht="11.25">
      <c r="A160" s="34"/>
      <c r="B160" s="35"/>
      <c r="C160" s="36"/>
      <c r="D160" s="239" t="s">
        <v>519</v>
      </c>
      <c r="E160" s="36"/>
      <c r="F160" s="240" t="s">
        <v>625</v>
      </c>
      <c r="G160" s="36"/>
      <c r="H160" s="36"/>
      <c r="I160" s="233"/>
      <c r="J160" s="36"/>
      <c r="K160" s="36"/>
      <c r="L160" s="39"/>
      <c r="M160" s="234"/>
      <c r="N160" s="235"/>
      <c r="O160" s="64"/>
      <c r="P160" s="64"/>
      <c r="Q160" s="64"/>
      <c r="R160" s="64"/>
      <c r="S160" s="64"/>
      <c r="T160" s="65"/>
      <c r="U160" s="34"/>
      <c r="V160" s="34"/>
      <c r="W160" s="34"/>
      <c r="X160" s="34"/>
      <c r="Y160" s="34"/>
      <c r="Z160" s="34"/>
      <c r="AA160" s="34"/>
      <c r="AB160" s="34"/>
      <c r="AC160" s="34"/>
      <c r="AD160" s="34"/>
      <c r="AE160" s="34"/>
      <c r="AT160" s="17" t="s">
        <v>519</v>
      </c>
      <c r="AU160" s="17" t="s">
        <v>84</v>
      </c>
    </row>
    <row r="161" spans="1:65" s="11" customFormat="1" ht="11.25">
      <c r="B161" s="169"/>
      <c r="C161" s="170"/>
      <c r="D161" s="160" t="s">
        <v>142</v>
      </c>
      <c r="E161" s="171" t="s">
        <v>28</v>
      </c>
      <c r="F161" s="172" t="s">
        <v>626</v>
      </c>
      <c r="G161" s="170"/>
      <c r="H161" s="173">
        <v>2</v>
      </c>
      <c r="I161" s="174"/>
      <c r="J161" s="170"/>
      <c r="K161" s="170"/>
      <c r="L161" s="175"/>
      <c r="M161" s="176"/>
      <c r="N161" s="177"/>
      <c r="O161" s="177"/>
      <c r="P161" s="177"/>
      <c r="Q161" s="177"/>
      <c r="R161" s="177"/>
      <c r="S161" s="177"/>
      <c r="T161" s="178"/>
      <c r="AT161" s="179" t="s">
        <v>142</v>
      </c>
      <c r="AU161" s="179" t="s">
        <v>84</v>
      </c>
      <c r="AV161" s="11" t="s">
        <v>84</v>
      </c>
      <c r="AW161" s="11" t="s">
        <v>35</v>
      </c>
      <c r="AX161" s="11" t="s">
        <v>74</v>
      </c>
      <c r="AY161" s="179" t="s">
        <v>141</v>
      </c>
    </row>
    <row r="162" spans="1:65" s="12" customFormat="1" ht="11.25">
      <c r="B162" s="180"/>
      <c r="C162" s="181"/>
      <c r="D162" s="160" t="s">
        <v>142</v>
      </c>
      <c r="E162" s="182" t="s">
        <v>28</v>
      </c>
      <c r="F162" s="183" t="s">
        <v>145</v>
      </c>
      <c r="G162" s="181"/>
      <c r="H162" s="184">
        <v>2</v>
      </c>
      <c r="I162" s="185"/>
      <c r="J162" s="181"/>
      <c r="K162" s="181"/>
      <c r="L162" s="186"/>
      <c r="M162" s="187"/>
      <c r="N162" s="188"/>
      <c r="O162" s="188"/>
      <c r="P162" s="188"/>
      <c r="Q162" s="188"/>
      <c r="R162" s="188"/>
      <c r="S162" s="188"/>
      <c r="T162" s="189"/>
      <c r="AT162" s="190" t="s">
        <v>142</v>
      </c>
      <c r="AU162" s="190" t="s">
        <v>84</v>
      </c>
      <c r="AV162" s="12" t="s">
        <v>140</v>
      </c>
      <c r="AW162" s="12" t="s">
        <v>35</v>
      </c>
      <c r="AX162" s="12" t="s">
        <v>82</v>
      </c>
      <c r="AY162" s="190" t="s">
        <v>141</v>
      </c>
    </row>
    <row r="163" spans="1:65" s="2" customFormat="1" ht="24.2" customHeight="1">
      <c r="A163" s="34"/>
      <c r="B163" s="35"/>
      <c r="C163" s="145" t="s">
        <v>247</v>
      </c>
      <c r="D163" s="145" t="s">
        <v>135</v>
      </c>
      <c r="E163" s="146" t="s">
        <v>627</v>
      </c>
      <c r="F163" s="147" t="s">
        <v>628</v>
      </c>
      <c r="G163" s="148" t="s">
        <v>138</v>
      </c>
      <c r="H163" s="149">
        <v>2</v>
      </c>
      <c r="I163" s="150"/>
      <c r="J163" s="151">
        <f>ROUND(I163*H163,2)</f>
        <v>0</v>
      </c>
      <c r="K163" s="147" t="s">
        <v>518</v>
      </c>
      <c r="L163" s="39"/>
      <c r="M163" s="152" t="s">
        <v>28</v>
      </c>
      <c r="N163" s="153" t="s">
        <v>45</v>
      </c>
      <c r="O163" s="64"/>
      <c r="P163" s="154">
        <f>O163*H163</f>
        <v>0</v>
      </c>
      <c r="Q163" s="154">
        <v>4.7451000000000004E-3</v>
      </c>
      <c r="R163" s="154">
        <f>Q163*H163</f>
        <v>9.4902000000000007E-3</v>
      </c>
      <c r="S163" s="154">
        <v>0</v>
      </c>
      <c r="T163" s="155">
        <f>S163*H163</f>
        <v>0</v>
      </c>
      <c r="U163" s="34"/>
      <c r="V163" s="34"/>
      <c r="W163" s="34"/>
      <c r="X163" s="34"/>
      <c r="Y163" s="34"/>
      <c r="Z163" s="34"/>
      <c r="AA163" s="34"/>
      <c r="AB163" s="34"/>
      <c r="AC163" s="34"/>
      <c r="AD163" s="34"/>
      <c r="AE163" s="34"/>
      <c r="AR163" s="156" t="s">
        <v>140</v>
      </c>
      <c r="AT163" s="156" t="s">
        <v>135</v>
      </c>
      <c r="AU163" s="156" t="s">
        <v>84</v>
      </c>
      <c r="AY163" s="17" t="s">
        <v>141</v>
      </c>
      <c r="BE163" s="157">
        <f>IF(N163="základní",J163,0)</f>
        <v>0</v>
      </c>
      <c r="BF163" s="157">
        <f>IF(N163="snížená",J163,0)</f>
        <v>0</v>
      </c>
      <c r="BG163" s="157">
        <f>IF(N163="zákl. přenesená",J163,0)</f>
        <v>0</v>
      </c>
      <c r="BH163" s="157">
        <f>IF(N163="sníž. přenesená",J163,0)</f>
        <v>0</v>
      </c>
      <c r="BI163" s="157">
        <f>IF(N163="nulová",J163,0)</f>
        <v>0</v>
      </c>
      <c r="BJ163" s="17" t="s">
        <v>82</v>
      </c>
      <c r="BK163" s="157">
        <f>ROUND(I163*H163,2)</f>
        <v>0</v>
      </c>
      <c r="BL163" s="17" t="s">
        <v>140</v>
      </c>
      <c r="BM163" s="156" t="s">
        <v>242</v>
      </c>
    </row>
    <row r="164" spans="1:65" s="2" customFormat="1" ht="11.25">
      <c r="A164" s="34"/>
      <c r="B164" s="35"/>
      <c r="C164" s="36"/>
      <c r="D164" s="239" t="s">
        <v>519</v>
      </c>
      <c r="E164" s="36"/>
      <c r="F164" s="240" t="s">
        <v>629</v>
      </c>
      <c r="G164" s="36"/>
      <c r="H164" s="36"/>
      <c r="I164" s="233"/>
      <c r="J164" s="36"/>
      <c r="K164" s="36"/>
      <c r="L164" s="39"/>
      <c r="M164" s="234"/>
      <c r="N164" s="235"/>
      <c r="O164" s="64"/>
      <c r="P164" s="64"/>
      <c r="Q164" s="64"/>
      <c r="R164" s="64"/>
      <c r="S164" s="64"/>
      <c r="T164" s="65"/>
      <c r="U164" s="34"/>
      <c r="V164" s="34"/>
      <c r="W164" s="34"/>
      <c r="X164" s="34"/>
      <c r="Y164" s="34"/>
      <c r="Z164" s="34"/>
      <c r="AA164" s="34"/>
      <c r="AB164" s="34"/>
      <c r="AC164" s="34"/>
      <c r="AD164" s="34"/>
      <c r="AE164" s="34"/>
      <c r="AT164" s="17" t="s">
        <v>519</v>
      </c>
      <c r="AU164" s="17" t="s">
        <v>84</v>
      </c>
    </row>
    <row r="165" spans="1:65" s="2" customFormat="1" ht="24.2" customHeight="1">
      <c r="A165" s="34"/>
      <c r="B165" s="35"/>
      <c r="C165" s="191" t="s">
        <v>197</v>
      </c>
      <c r="D165" s="191" t="s">
        <v>146</v>
      </c>
      <c r="E165" s="192" t="s">
        <v>630</v>
      </c>
      <c r="F165" s="193" t="s">
        <v>631</v>
      </c>
      <c r="G165" s="194" t="s">
        <v>202</v>
      </c>
      <c r="H165" s="195">
        <v>0.28799999999999998</v>
      </c>
      <c r="I165" s="196"/>
      <c r="J165" s="197">
        <f>ROUND(I165*H165,2)</f>
        <v>0</v>
      </c>
      <c r="K165" s="193" t="s">
        <v>518</v>
      </c>
      <c r="L165" s="198"/>
      <c r="M165" s="199" t="s">
        <v>28</v>
      </c>
      <c r="N165" s="200" t="s">
        <v>45</v>
      </c>
      <c r="O165" s="64"/>
      <c r="P165" s="154">
        <f>O165*H165</f>
        <v>0</v>
      </c>
      <c r="Q165" s="154">
        <v>0.75</v>
      </c>
      <c r="R165" s="154">
        <f>Q165*H165</f>
        <v>0.21599999999999997</v>
      </c>
      <c r="S165" s="154">
        <v>0</v>
      </c>
      <c r="T165" s="155">
        <f>S165*H165</f>
        <v>0</v>
      </c>
      <c r="U165" s="34"/>
      <c r="V165" s="34"/>
      <c r="W165" s="34"/>
      <c r="X165" s="34"/>
      <c r="Y165" s="34"/>
      <c r="Z165" s="34"/>
      <c r="AA165" s="34"/>
      <c r="AB165" s="34"/>
      <c r="AC165" s="34"/>
      <c r="AD165" s="34"/>
      <c r="AE165" s="34"/>
      <c r="AR165" s="156" t="s">
        <v>149</v>
      </c>
      <c r="AT165" s="156" t="s">
        <v>146</v>
      </c>
      <c r="AU165" s="156" t="s">
        <v>84</v>
      </c>
      <c r="AY165" s="17" t="s">
        <v>141</v>
      </c>
      <c r="BE165" s="157">
        <f>IF(N165="základní",J165,0)</f>
        <v>0</v>
      </c>
      <c r="BF165" s="157">
        <f>IF(N165="snížená",J165,0)</f>
        <v>0</v>
      </c>
      <c r="BG165" s="157">
        <f>IF(N165="zákl. přenesená",J165,0)</f>
        <v>0</v>
      </c>
      <c r="BH165" s="157">
        <f>IF(N165="sníž. přenesená",J165,0)</f>
        <v>0</v>
      </c>
      <c r="BI165" s="157">
        <f>IF(N165="nulová",J165,0)</f>
        <v>0</v>
      </c>
      <c r="BJ165" s="17" t="s">
        <v>82</v>
      </c>
      <c r="BK165" s="157">
        <f>ROUND(I165*H165,2)</f>
        <v>0</v>
      </c>
      <c r="BL165" s="17" t="s">
        <v>140</v>
      </c>
      <c r="BM165" s="156" t="s">
        <v>245</v>
      </c>
    </row>
    <row r="166" spans="1:65" s="11" customFormat="1" ht="11.25">
      <c r="B166" s="169"/>
      <c r="C166" s="170"/>
      <c r="D166" s="160" t="s">
        <v>142</v>
      </c>
      <c r="E166" s="171" t="s">
        <v>28</v>
      </c>
      <c r="F166" s="172" t="s">
        <v>632</v>
      </c>
      <c r="G166" s="170"/>
      <c r="H166" s="173">
        <v>0.28799999999999998</v>
      </c>
      <c r="I166" s="174"/>
      <c r="J166" s="170"/>
      <c r="K166" s="170"/>
      <c r="L166" s="175"/>
      <c r="M166" s="176"/>
      <c r="N166" s="177"/>
      <c r="O166" s="177"/>
      <c r="P166" s="177"/>
      <c r="Q166" s="177"/>
      <c r="R166" s="177"/>
      <c r="S166" s="177"/>
      <c r="T166" s="178"/>
      <c r="AT166" s="179" t="s">
        <v>142</v>
      </c>
      <c r="AU166" s="179" t="s">
        <v>84</v>
      </c>
      <c r="AV166" s="11" t="s">
        <v>84</v>
      </c>
      <c r="AW166" s="11" t="s">
        <v>35</v>
      </c>
      <c r="AX166" s="11" t="s">
        <v>74</v>
      </c>
      <c r="AY166" s="179" t="s">
        <v>141</v>
      </c>
    </row>
    <row r="167" spans="1:65" s="12" customFormat="1" ht="11.25">
      <c r="B167" s="180"/>
      <c r="C167" s="181"/>
      <c r="D167" s="160" t="s">
        <v>142</v>
      </c>
      <c r="E167" s="182" t="s">
        <v>28</v>
      </c>
      <c r="F167" s="183" t="s">
        <v>145</v>
      </c>
      <c r="G167" s="181"/>
      <c r="H167" s="184">
        <v>0.28799999999999998</v>
      </c>
      <c r="I167" s="185"/>
      <c r="J167" s="181"/>
      <c r="K167" s="181"/>
      <c r="L167" s="186"/>
      <c r="M167" s="187"/>
      <c r="N167" s="188"/>
      <c r="O167" s="188"/>
      <c r="P167" s="188"/>
      <c r="Q167" s="188"/>
      <c r="R167" s="188"/>
      <c r="S167" s="188"/>
      <c r="T167" s="189"/>
      <c r="AT167" s="190" t="s">
        <v>142</v>
      </c>
      <c r="AU167" s="190" t="s">
        <v>84</v>
      </c>
      <c r="AV167" s="12" t="s">
        <v>140</v>
      </c>
      <c r="AW167" s="12" t="s">
        <v>35</v>
      </c>
      <c r="AX167" s="12" t="s">
        <v>82</v>
      </c>
      <c r="AY167" s="190" t="s">
        <v>141</v>
      </c>
    </row>
    <row r="168" spans="1:65" s="2" customFormat="1" ht="24.2" customHeight="1">
      <c r="A168" s="34"/>
      <c r="B168" s="35"/>
      <c r="C168" s="191" t="s">
        <v>257</v>
      </c>
      <c r="D168" s="191" t="s">
        <v>146</v>
      </c>
      <c r="E168" s="192" t="s">
        <v>633</v>
      </c>
      <c r="F168" s="193" t="s">
        <v>634</v>
      </c>
      <c r="G168" s="194" t="s">
        <v>635</v>
      </c>
      <c r="H168" s="195">
        <v>0.36</v>
      </c>
      <c r="I168" s="196"/>
      <c r="J168" s="197">
        <f>ROUND(I168*H168,2)</f>
        <v>0</v>
      </c>
      <c r="K168" s="193" t="s">
        <v>28</v>
      </c>
      <c r="L168" s="198"/>
      <c r="M168" s="199" t="s">
        <v>28</v>
      </c>
      <c r="N168" s="200" t="s">
        <v>45</v>
      </c>
      <c r="O168" s="64"/>
      <c r="P168" s="154">
        <f>O168*H168</f>
        <v>0</v>
      </c>
      <c r="Q168" s="154">
        <v>8.2500000000000004E-2</v>
      </c>
      <c r="R168" s="154">
        <f>Q168*H168</f>
        <v>2.9700000000000001E-2</v>
      </c>
      <c r="S168" s="154">
        <v>0</v>
      </c>
      <c r="T168" s="155">
        <f>S168*H168</f>
        <v>0</v>
      </c>
      <c r="U168" s="34"/>
      <c r="V168" s="34"/>
      <c r="W168" s="34"/>
      <c r="X168" s="34"/>
      <c r="Y168" s="34"/>
      <c r="Z168" s="34"/>
      <c r="AA168" s="34"/>
      <c r="AB168" s="34"/>
      <c r="AC168" s="34"/>
      <c r="AD168" s="34"/>
      <c r="AE168" s="34"/>
      <c r="AR168" s="156" t="s">
        <v>149</v>
      </c>
      <c r="AT168" s="156" t="s">
        <v>146</v>
      </c>
      <c r="AU168" s="156" t="s">
        <v>84</v>
      </c>
      <c r="AY168" s="17" t="s">
        <v>141</v>
      </c>
      <c r="BE168" s="157">
        <f>IF(N168="základní",J168,0)</f>
        <v>0</v>
      </c>
      <c r="BF168" s="157">
        <f>IF(N168="snížená",J168,0)</f>
        <v>0</v>
      </c>
      <c r="BG168" s="157">
        <f>IF(N168="zákl. přenesená",J168,0)</f>
        <v>0</v>
      </c>
      <c r="BH168" s="157">
        <f>IF(N168="sníž. přenesená",J168,0)</f>
        <v>0</v>
      </c>
      <c r="BI168" s="157">
        <f>IF(N168="nulová",J168,0)</f>
        <v>0</v>
      </c>
      <c r="BJ168" s="17" t="s">
        <v>82</v>
      </c>
      <c r="BK168" s="157">
        <f>ROUND(I168*H168,2)</f>
        <v>0</v>
      </c>
      <c r="BL168" s="17" t="s">
        <v>140</v>
      </c>
      <c r="BM168" s="156" t="s">
        <v>253</v>
      </c>
    </row>
    <row r="169" spans="1:65" s="11" customFormat="1" ht="11.25">
      <c r="B169" s="169"/>
      <c r="C169" s="170"/>
      <c r="D169" s="160" t="s">
        <v>142</v>
      </c>
      <c r="E169" s="171" t="s">
        <v>28</v>
      </c>
      <c r="F169" s="172" t="s">
        <v>888</v>
      </c>
      <c r="G169" s="170"/>
      <c r="H169" s="173">
        <v>0.36</v>
      </c>
      <c r="I169" s="174"/>
      <c r="J169" s="170"/>
      <c r="K169" s="170"/>
      <c r="L169" s="175"/>
      <c r="M169" s="176"/>
      <c r="N169" s="177"/>
      <c r="O169" s="177"/>
      <c r="P169" s="177"/>
      <c r="Q169" s="177"/>
      <c r="R169" s="177"/>
      <c r="S169" s="177"/>
      <c r="T169" s="178"/>
      <c r="AT169" s="179" t="s">
        <v>142</v>
      </c>
      <c r="AU169" s="179" t="s">
        <v>84</v>
      </c>
      <c r="AV169" s="11" t="s">
        <v>84</v>
      </c>
      <c r="AW169" s="11" t="s">
        <v>35</v>
      </c>
      <c r="AX169" s="11" t="s">
        <v>74</v>
      </c>
      <c r="AY169" s="179" t="s">
        <v>141</v>
      </c>
    </row>
    <row r="170" spans="1:65" s="12" customFormat="1" ht="11.25">
      <c r="B170" s="180"/>
      <c r="C170" s="181"/>
      <c r="D170" s="160" t="s">
        <v>142</v>
      </c>
      <c r="E170" s="182" t="s">
        <v>28</v>
      </c>
      <c r="F170" s="183" t="s">
        <v>145</v>
      </c>
      <c r="G170" s="181"/>
      <c r="H170" s="184">
        <v>0.36</v>
      </c>
      <c r="I170" s="185"/>
      <c r="J170" s="181"/>
      <c r="K170" s="181"/>
      <c r="L170" s="186"/>
      <c r="M170" s="187"/>
      <c r="N170" s="188"/>
      <c r="O170" s="188"/>
      <c r="P170" s="188"/>
      <c r="Q170" s="188"/>
      <c r="R170" s="188"/>
      <c r="S170" s="188"/>
      <c r="T170" s="189"/>
      <c r="AT170" s="190" t="s">
        <v>142</v>
      </c>
      <c r="AU170" s="190" t="s">
        <v>84</v>
      </c>
      <c r="AV170" s="12" t="s">
        <v>140</v>
      </c>
      <c r="AW170" s="12" t="s">
        <v>35</v>
      </c>
      <c r="AX170" s="12" t="s">
        <v>82</v>
      </c>
      <c r="AY170" s="190" t="s">
        <v>141</v>
      </c>
    </row>
    <row r="171" spans="1:65" s="2" customFormat="1" ht="16.5" customHeight="1">
      <c r="A171" s="34"/>
      <c r="B171" s="35"/>
      <c r="C171" s="191" t="s">
        <v>203</v>
      </c>
      <c r="D171" s="191" t="s">
        <v>146</v>
      </c>
      <c r="E171" s="192" t="s">
        <v>637</v>
      </c>
      <c r="F171" s="193" t="s">
        <v>638</v>
      </c>
      <c r="G171" s="194" t="s">
        <v>600</v>
      </c>
      <c r="H171" s="195">
        <v>36</v>
      </c>
      <c r="I171" s="196"/>
      <c r="J171" s="197">
        <f>ROUND(I171*H171,2)</f>
        <v>0</v>
      </c>
      <c r="K171" s="193" t="s">
        <v>28</v>
      </c>
      <c r="L171" s="198"/>
      <c r="M171" s="199" t="s">
        <v>28</v>
      </c>
      <c r="N171" s="200" t="s">
        <v>45</v>
      </c>
      <c r="O171" s="64"/>
      <c r="P171" s="154">
        <f>O171*H171</f>
        <v>0</v>
      </c>
      <c r="Q171" s="154">
        <v>1E-3</v>
      </c>
      <c r="R171" s="154">
        <f>Q171*H171</f>
        <v>3.6000000000000004E-2</v>
      </c>
      <c r="S171" s="154">
        <v>0</v>
      </c>
      <c r="T171" s="155">
        <f>S171*H171</f>
        <v>0</v>
      </c>
      <c r="U171" s="34"/>
      <c r="V171" s="34"/>
      <c r="W171" s="34"/>
      <c r="X171" s="34"/>
      <c r="Y171" s="34"/>
      <c r="Z171" s="34"/>
      <c r="AA171" s="34"/>
      <c r="AB171" s="34"/>
      <c r="AC171" s="34"/>
      <c r="AD171" s="34"/>
      <c r="AE171" s="34"/>
      <c r="AR171" s="156" t="s">
        <v>149</v>
      </c>
      <c r="AT171" s="156" t="s">
        <v>146</v>
      </c>
      <c r="AU171" s="156" t="s">
        <v>84</v>
      </c>
      <c r="AY171" s="17" t="s">
        <v>141</v>
      </c>
      <c r="BE171" s="157">
        <f>IF(N171="základní",J171,0)</f>
        <v>0</v>
      </c>
      <c r="BF171" s="157">
        <f>IF(N171="snížená",J171,0)</f>
        <v>0</v>
      </c>
      <c r="BG171" s="157">
        <f>IF(N171="zákl. přenesená",J171,0)</f>
        <v>0</v>
      </c>
      <c r="BH171" s="157">
        <f>IF(N171="sníž. přenesená",J171,0)</f>
        <v>0</v>
      </c>
      <c r="BI171" s="157">
        <f>IF(N171="nulová",J171,0)</f>
        <v>0</v>
      </c>
      <c r="BJ171" s="17" t="s">
        <v>82</v>
      </c>
      <c r="BK171" s="157">
        <f>ROUND(I171*H171,2)</f>
        <v>0</v>
      </c>
      <c r="BL171" s="17" t="s">
        <v>140</v>
      </c>
      <c r="BM171" s="156" t="s">
        <v>260</v>
      </c>
    </row>
    <row r="172" spans="1:65" s="11" customFormat="1" ht="11.25">
      <c r="B172" s="169"/>
      <c r="C172" s="170"/>
      <c r="D172" s="160" t="s">
        <v>142</v>
      </c>
      <c r="E172" s="171" t="s">
        <v>28</v>
      </c>
      <c r="F172" s="172" t="s">
        <v>889</v>
      </c>
      <c r="G172" s="170"/>
      <c r="H172" s="173">
        <v>36</v>
      </c>
      <c r="I172" s="174"/>
      <c r="J172" s="170"/>
      <c r="K172" s="170"/>
      <c r="L172" s="175"/>
      <c r="M172" s="176"/>
      <c r="N172" s="177"/>
      <c r="O172" s="177"/>
      <c r="P172" s="177"/>
      <c r="Q172" s="177"/>
      <c r="R172" s="177"/>
      <c r="S172" s="177"/>
      <c r="T172" s="178"/>
      <c r="AT172" s="179" t="s">
        <v>142</v>
      </c>
      <c r="AU172" s="179" t="s">
        <v>84</v>
      </c>
      <c r="AV172" s="11" t="s">
        <v>84</v>
      </c>
      <c r="AW172" s="11" t="s">
        <v>35</v>
      </c>
      <c r="AX172" s="11" t="s">
        <v>74</v>
      </c>
      <c r="AY172" s="179" t="s">
        <v>141</v>
      </c>
    </row>
    <row r="173" spans="1:65" s="12" customFormat="1" ht="11.25">
      <c r="B173" s="180"/>
      <c r="C173" s="181"/>
      <c r="D173" s="160" t="s">
        <v>142</v>
      </c>
      <c r="E173" s="182" t="s">
        <v>28</v>
      </c>
      <c r="F173" s="183" t="s">
        <v>145</v>
      </c>
      <c r="G173" s="181"/>
      <c r="H173" s="184">
        <v>36</v>
      </c>
      <c r="I173" s="185"/>
      <c r="J173" s="181"/>
      <c r="K173" s="181"/>
      <c r="L173" s="186"/>
      <c r="M173" s="187"/>
      <c r="N173" s="188"/>
      <c r="O173" s="188"/>
      <c r="P173" s="188"/>
      <c r="Q173" s="188"/>
      <c r="R173" s="188"/>
      <c r="S173" s="188"/>
      <c r="T173" s="189"/>
      <c r="AT173" s="190" t="s">
        <v>142</v>
      </c>
      <c r="AU173" s="190" t="s">
        <v>84</v>
      </c>
      <c r="AV173" s="12" t="s">
        <v>140</v>
      </c>
      <c r="AW173" s="12" t="s">
        <v>35</v>
      </c>
      <c r="AX173" s="12" t="s">
        <v>82</v>
      </c>
      <c r="AY173" s="190" t="s">
        <v>141</v>
      </c>
    </row>
    <row r="174" spans="1:65" s="2" customFormat="1" ht="24.2" customHeight="1">
      <c r="A174" s="34"/>
      <c r="B174" s="35"/>
      <c r="C174" s="191" t="s">
        <v>273</v>
      </c>
      <c r="D174" s="191" t="s">
        <v>146</v>
      </c>
      <c r="E174" s="192" t="s">
        <v>640</v>
      </c>
      <c r="F174" s="193" t="s">
        <v>641</v>
      </c>
      <c r="G174" s="194" t="s">
        <v>138</v>
      </c>
      <c r="H174" s="195">
        <v>38</v>
      </c>
      <c r="I174" s="196"/>
      <c r="J174" s="197">
        <f>ROUND(I174*H174,2)</f>
        <v>0</v>
      </c>
      <c r="K174" s="193" t="s">
        <v>518</v>
      </c>
      <c r="L174" s="198"/>
      <c r="M174" s="199" t="s">
        <v>28</v>
      </c>
      <c r="N174" s="200" t="s">
        <v>45</v>
      </c>
      <c r="O174" s="64"/>
      <c r="P174" s="154">
        <f>O174*H174</f>
        <v>0</v>
      </c>
      <c r="Q174" s="154">
        <v>1.1100000000000001E-3</v>
      </c>
      <c r="R174" s="154">
        <f>Q174*H174</f>
        <v>4.2180000000000002E-2</v>
      </c>
      <c r="S174" s="154">
        <v>0</v>
      </c>
      <c r="T174" s="155">
        <f>S174*H174</f>
        <v>0</v>
      </c>
      <c r="U174" s="34"/>
      <c r="V174" s="34"/>
      <c r="W174" s="34"/>
      <c r="X174" s="34"/>
      <c r="Y174" s="34"/>
      <c r="Z174" s="34"/>
      <c r="AA174" s="34"/>
      <c r="AB174" s="34"/>
      <c r="AC174" s="34"/>
      <c r="AD174" s="34"/>
      <c r="AE174" s="34"/>
      <c r="AR174" s="156" t="s">
        <v>149</v>
      </c>
      <c r="AT174" s="156" t="s">
        <v>146</v>
      </c>
      <c r="AU174" s="156" t="s">
        <v>84</v>
      </c>
      <c r="AY174" s="17" t="s">
        <v>141</v>
      </c>
      <c r="BE174" s="157">
        <f>IF(N174="základní",J174,0)</f>
        <v>0</v>
      </c>
      <c r="BF174" s="157">
        <f>IF(N174="snížená",J174,0)</f>
        <v>0</v>
      </c>
      <c r="BG174" s="157">
        <f>IF(N174="zákl. přenesená",J174,0)</f>
        <v>0</v>
      </c>
      <c r="BH174" s="157">
        <f>IF(N174="sníž. přenesená",J174,0)</f>
        <v>0</v>
      </c>
      <c r="BI174" s="157">
        <f>IF(N174="nulová",J174,0)</f>
        <v>0</v>
      </c>
      <c r="BJ174" s="17" t="s">
        <v>82</v>
      </c>
      <c r="BK174" s="157">
        <f>ROUND(I174*H174,2)</f>
        <v>0</v>
      </c>
      <c r="BL174" s="17" t="s">
        <v>140</v>
      </c>
      <c r="BM174" s="156" t="s">
        <v>475</v>
      </c>
    </row>
    <row r="175" spans="1:65" s="11" customFormat="1" ht="11.25">
      <c r="B175" s="169"/>
      <c r="C175" s="170"/>
      <c r="D175" s="160" t="s">
        <v>142</v>
      </c>
      <c r="E175" s="171" t="s">
        <v>28</v>
      </c>
      <c r="F175" s="172" t="s">
        <v>890</v>
      </c>
      <c r="G175" s="170"/>
      <c r="H175" s="173">
        <v>38</v>
      </c>
      <c r="I175" s="174"/>
      <c r="J175" s="170"/>
      <c r="K175" s="170"/>
      <c r="L175" s="175"/>
      <c r="M175" s="176"/>
      <c r="N175" s="177"/>
      <c r="O175" s="177"/>
      <c r="P175" s="177"/>
      <c r="Q175" s="177"/>
      <c r="R175" s="177"/>
      <c r="S175" s="177"/>
      <c r="T175" s="178"/>
      <c r="AT175" s="179" t="s">
        <v>142</v>
      </c>
      <c r="AU175" s="179" t="s">
        <v>84</v>
      </c>
      <c r="AV175" s="11" t="s">
        <v>84</v>
      </c>
      <c r="AW175" s="11" t="s">
        <v>35</v>
      </c>
      <c r="AX175" s="11" t="s">
        <v>74</v>
      </c>
      <c r="AY175" s="179" t="s">
        <v>141</v>
      </c>
    </row>
    <row r="176" spans="1:65" s="12" customFormat="1" ht="11.25">
      <c r="B176" s="180"/>
      <c r="C176" s="181"/>
      <c r="D176" s="160" t="s">
        <v>142</v>
      </c>
      <c r="E176" s="182" t="s">
        <v>28</v>
      </c>
      <c r="F176" s="183" t="s">
        <v>145</v>
      </c>
      <c r="G176" s="181"/>
      <c r="H176" s="184">
        <v>38</v>
      </c>
      <c r="I176" s="185"/>
      <c r="J176" s="181"/>
      <c r="K176" s="181"/>
      <c r="L176" s="186"/>
      <c r="M176" s="187"/>
      <c r="N176" s="188"/>
      <c r="O176" s="188"/>
      <c r="P176" s="188"/>
      <c r="Q176" s="188"/>
      <c r="R176" s="188"/>
      <c r="S176" s="188"/>
      <c r="T176" s="189"/>
      <c r="AT176" s="190" t="s">
        <v>142</v>
      </c>
      <c r="AU176" s="190" t="s">
        <v>84</v>
      </c>
      <c r="AV176" s="12" t="s">
        <v>140</v>
      </c>
      <c r="AW176" s="12" t="s">
        <v>35</v>
      </c>
      <c r="AX176" s="12" t="s">
        <v>82</v>
      </c>
      <c r="AY176" s="190" t="s">
        <v>141</v>
      </c>
    </row>
    <row r="177" spans="1:65" s="2" customFormat="1" ht="16.5" customHeight="1">
      <c r="A177" s="34"/>
      <c r="B177" s="35"/>
      <c r="C177" s="191" t="s">
        <v>209</v>
      </c>
      <c r="D177" s="191" t="s">
        <v>146</v>
      </c>
      <c r="E177" s="192" t="s">
        <v>643</v>
      </c>
      <c r="F177" s="193" t="s">
        <v>644</v>
      </c>
      <c r="G177" s="194" t="s">
        <v>138</v>
      </c>
      <c r="H177" s="195">
        <v>38</v>
      </c>
      <c r="I177" s="196"/>
      <c r="J177" s="197">
        <f>ROUND(I177*H177,2)</f>
        <v>0</v>
      </c>
      <c r="K177" s="193" t="s">
        <v>518</v>
      </c>
      <c r="L177" s="198"/>
      <c r="M177" s="199" t="s">
        <v>28</v>
      </c>
      <c r="N177" s="200" t="s">
        <v>45</v>
      </c>
      <c r="O177" s="64"/>
      <c r="P177" s="154">
        <f>O177*H177</f>
        <v>0</v>
      </c>
      <c r="Q177" s="154">
        <v>5.9999999999999995E-4</v>
      </c>
      <c r="R177" s="154">
        <f>Q177*H177</f>
        <v>2.2799999999999997E-2</v>
      </c>
      <c r="S177" s="154">
        <v>0</v>
      </c>
      <c r="T177" s="155">
        <f>S177*H177</f>
        <v>0</v>
      </c>
      <c r="U177" s="34"/>
      <c r="V177" s="34"/>
      <c r="W177" s="34"/>
      <c r="X177" s="34"/>
      <c r="Y177" s="34"/>
      <c r="Z177" s="34"/>
      <c r="AA177" s="34"/>
      <c r="AB177" s="34"/>
      <c r="AC177" s="34"/>
      <c r="AD177" s="34"/>
      <c r="AE177" s="34"/>
      <c r="AR177" s="156" t="s">
        <v>149</v>
      </c>
      <c r="AT177" s="156" t="s">
        <v>146</v>
      </c>
      <c r="AU177" s="156" t="s">
        <v>84</v>
      </c>
      <c r="AY177" s="17" t="s">
        <v>141</v>
      </c>
      <c r="BE177" s="157">
        <f>IF(N177="základní",J177,0)</f>
        <v>0</v>
      </c>
      <c r="BF177" s="157">
        <f>IF(N177="snížená",J177,0)</f>
        <v>0</v>
      </c>
      <c r="BG177" s="157">
        <f>IF(N177="zákl. přenesená",J177,0)</f>
        <v>0</v>
      </c>
      <c r="BH177" s="157">
        <f>IF(N177="sníž. přenesená",J177,0)</f>
        <v>0</v>
      </c>
      <c r="BI177" s="157">
        <f>IF(N177="nulová",J177,0)</f>
        <v>0</v>
      </c>
      <c r="BJ177" s="17" t="s">
        <v>82</v>
      </c>
      <c r="BK177" s="157">
        <f>ROUND(I177*H177,2)</f>
        <v>0</v>
      </c>
      <c r="BL177" s="17" t="s">
        <v>140</v>
      </c>
      <c r="BM177" s="156" t="s">
        <v>272</v>
      </c>
    </row>
    <row r="178" spans="1:65" s="2" customFormat="1" ht="24.2" customHeight="1">
      <c r="A178" s="34"/>
      <c r="B178" s="35"/>
      <c r="C178" s="191" t="s">
        <v>281</v>
      </c>
      <c r="D178" s="191" t="s">
        <v>146</v>
      </c>
      <c r="E178" s="192" t="s">
        <v>645</v>
      </c>
      <c r="F178" s="193" t="s">
        <v>646</v>
      </c>
      <c r="G178" s="194" t="s">
        <v>138</v>
      </c>
      <c r="H178" s="195">
        <v>38</v>
      </c>
      <c r="I178" s="196"/>
      <c r="J178" s="197">
        <f>ROUND(I178*H178,2)</f>
        <v>0</v>
      </c>
      <c r="K178" s="193" t="s">
        <v>518</v>
      </c>
      <c r="L178" s="198"/>
      <c r="M178" s="199" t="s">
        <v>28</v>
      </c>
      <c r="N178" s="200" t="s">
        <v>45</v>
      </c>
      <c r="O178" s="64"/>
      <c r="P178" s="154">
        <f>O178*H178</f>
        <v>0</v>
      </c>
      <c r="Q178" s="154">
        <v>1.15E-2</v>
      </c>
      <c r="R178" s="154">
        <f>Q178*H178</f>
        <v>0.437</v>
      </c>
      <c r="S178" s="154">
        <v>0</v>
      </c>
      <c r="T178" s="155">
        <f>S178*H178</f>
        <v>0</v>
      </c>
      <c r="U178" s="34"/>
      <c r="V178" s="34"/>
      <c r="W178" s="34"/>
      <c r="X178" s="34"/>
      <c r="Y178" s="34"/>
      <c r="Z178" s="34"/>
      <c r="AA178" s="34"/>
      <c r="AB178" s="34"/>
      <c r="AC178" s="34"/>
      <c r="AD178" s="34"/>
      <c r="AE178" s="34"/>
      <c r="AR178" s="156" t="s">
        <v>149</v>
      </c>
      <c r="AT178" s="156" t="s">
        <v>146</v>
      </c>
      <c r="AU178" s="156" t="s">
        <v>84</v>
      </c>
      <c r="AY178" s="17" t="s">
        <v>141</v>
      </c>
      <c r="BE178" s="157">
        <f>IF(N178="základní",J178,0)</f>
        <v>0</v>
      </c>
      <c r="BF178" s="157">
        <f>IF(N178="snížená",J178,0)</f>
        <v>0</v>
      </c>
      <c r="BG178" s="157">
        <f>IF(N178="zákl. přenesená",J178,0)</f>
        <v>0</v>
      </c>
      <c r="BH178" s="157">
        <f>IF(N178="sníž. přenesená",J178,0)</f>
        <v>0</v>
      </c>
      <c r="BI178" s="157">
        <f>IF(N178="nulová",J178,0)</f>
        <v>0</v>
      </c>
      <c r="BJ178" s="17" t="s">
        <v>82</v>
      </c>
      <c r="BK178" s="157">
        <f>ROUND(I178*H178,2)</f>
        <v>0</v>
      </c>
      <c r="BL178" s="17" t="s">
        <v>140</v>
      </c>
      <c r="BM178" s="156" t="s">
        <v>276</v>
      </c>
    </row>
    <row r="179" spans="1:65" s="15" customFormat="1" ht="22.9" customHeight="1">
      <c r="B179" s="216"/>
      <c r="C179" s="217"/>
      <c r="D179" s="218" t="s">
        <v>73</v>
      </c>
      <c r="E179" s="230" t="s">
        <v>155</v>
      </c>
      <c r="F179" s="230" t="s">
        <v>647</v>
      </c>
      <c r="G179" s="217"/>
      <c r="H179" s="217"/>
      <c r="I179" s="220"/>
      <c r="J179" s="231">
        <f>BK179</f>
        <v>0</v>
      </c>
      <c r="K179" s="217"/>
      <c r="L179" s="222"/>
      <c r="M179" s="223"/>
      <c r="N179" s="224"/>
      <c r="O179" s="224"/>
      <c r="P179" s="225">
        <f>SUM(P180:P189)</f>
        <v>0</v>
      </c>
      <c r="Q179" s="224"/>
      <c r="R179" s="225">
        <f>SUM(R180:R189)</f>
        <v>9.9958738703999988</v>
      </c>
      <c r="S179" s="224"/>
      <c r="T179" s="226">
        <f>SUM(T180:T189)</f>
        <v>11.408399999999999</v>
      </c>
      <c r="AR179" s="227" t="s">
        <v>82</v>
      </c>
      <c r="AT179" s="228" t="s">
        <v>73</v>
      </c>
      <c r="AU179" s="228" t="s">
        <v>82</v>
      </c>
      <c r="AY179" s="227" t="s">
        <v>141</v>
      </c>
      <c r="BK179" s="229">
        <f>SUM(BK180:BK189)</f>
        <v>0</v>
      </c>
    </row>
    <row r="180" spans="1:65" s="2" customFormat="1" ht="24.2" customHeight="1">
      <c r="A180" s="34"/>
      <c r="B180" s="35"/>
      <c r="C180" s="145" t="s">
        <v>280</v>
      </c>
      <c r="D180" s="145" t="s">
        <v>135</v>
      </c>
      <c r="E180" s="146" t="s">
        <v>648</v>
      </c>
      <c r="F180" s="147" t="s">
        <v>649</v>
      </c>
      <c r="G180" s="148" t="s">
        <v>208</v>
      </c>
      <c r="H180" s="149">
        <v>3.1920000000000002</v>
      </c>
      <c r="I180" s="150"/>
      <c r="J180" s="151">
        <f>ROUND(I180*H180,2)</f>
        <v>0</v>
      </c>
      <c r="K180" s="147" t="s">
        <v>518</v>
      </c>
      <c r="L180" s="39"/>
      <c r="M180" s="152" t="s">
        <v>28</v>
      </c>
      <c r="N180" s="153" t="s">
        <v>45</v>
      </c>
      <c r="O180" s="64"/>
      <c r="P180" s="154">
        <f>O180*H180</f>
        <v>0</v>
      </c>
      <c r="Q180" s="154">
        <v>8.1999999999999998E-4</v>
      </c>
      <c r="R180" s="154">
        <f>Q180*H180</f>
        <v>2.61744E-3</v>
      </c>
      <c r="S180" s="154">
        <v>0</v>
      </c>
      <c r="T180" s="155">
        <f>S180*H180</f>
        <v>0</v>
      </c>
      <c r="U180" s="34"/>
      <c r="V180" s="34"/>
      <c r="W180" s="34"/>
      <c r="X180" s="34"/>
      <c r="Y180" s="34"/>
      <c r="Z180" s="34"/>
      <c r="AA180" s="34"/>
      <c r="AB180" s="34"/>
      <c r="AC180" s="34"/>
      <c r="AD180" s="34"/>
      <c r="AE180" s="34"/>
      <c r="AR180" s="156" t="s">
        <v>140</v>
      </c>
      <c r="AT180" s="156" t="s">
        <v>135</v>
      </c>
      <c r="AU180" s="156" t="s">
        <v>84</v>
      </c>
      <c r="AY180" s="17" t="s">
        <v>141</v>
      </c>
      <c r="BE180" s="157">
        <f>IF(N180="základní",J180,0)</f>
        <v>0</v>
      </c>
      <c r="BF180" s="157">
        <f>IF(N180="snížená",J180,0)</f>
        <v>0</v>
      </c>
      <c r="BG180" s="157">
        <f>IF(N180="zákl. přenesená",J180,0)</f>
        <v>0</v>
      </c>
      <c r="BH180" s="157">
        <f>IF(N180="sníž. přenesená",J180,0)</f>
        <v>0</v>
      </c>
      <c r="BI180" s="157">
        <f>IF(N180="nulová",J180,0)</f>
        <v>0</v>
      </c>
      <c r="BJ180" s="17" t="s">
        <v>82</v>
      </c>
      <c r="BK180" s="157">
        <f>ROUND(I180*H180,2)</f>
        <v>0</v>
      </c>
      <c r="BL180" s="17" t="s">
        <v>140</v>
      </c>
      <c r="BM180" s="156" t="s">
        <v>279</v>
      </c>
    </row>
    <row r="181" spans="1:65" s="2" customFormat="1" ht="11.25">
      <c r="A181" s="34"/>
      <c r="B181" s="35"/>
      <c r="C181" s="36"/>
      <c r="D181" s="239" t="s">
        <v>519</v>
      </c>
      <c r="E181" s="36"/>
      <c r="F181" s="240" t="s">
        <v>650</v>
      </c>
      <c r="G181" s="36"/>
      <c r="H181" s="36"/>
      <c r="I181" s="233"/>
      <c r="J181" s="36"/>
      <c r="K181" s="36"/>
      <c r="L181" s="39"/>
      <c r="M181" s="234"/>
      <c r="N181" s="235"/>
      <c r="O181" s="64"/>
      <c r="P181" s="64"/>
      <c r="Q181" s="64"/>
      <c r="R181" s="64"/>
      <c r="S181" s="64"/>
      <c r="T181" s="65"/>
      <c r="U181" s="34"/>
      <c r="V181" s="34"/>
      <c r="W181" s="34"/>
      <c r="X181" s="34"/>
      <c r="Y181" s="34"/>
      <c r="Z181" s="34"/>
      <c r="AA181" s="34"/>
      <c r="AB181" s="34"/>
      <c r="AC181" s="34"/>
      <c r="AD181" s="34"/>
      <c r="AE181" s="34"/>
      <c r="AT181" s="17" t="s">
        <v>519</v>
      </c>
      <c r="AU181" s="17" t="s">
        <v>84</v>
      </c>
    </row>
    <row r="182" spans="1:65" s="11" customFormat="1" ht="22.5">
      <c r="B182" s="169"/>
      <c r="C182" s="170"/>
      <c r="D182" s="160" t="s">
        <v>142</v>
      </c>
      <c r="E182" s="171" t="s">
        <v>28</v>
      </c>
      <c r="F182" s="172" t="s">
        <v>891</v>
      </c>
      <c r="G182" s="170"/>
      <c r="H182" s="173">
        <v>3.1920000000000002</v>
      </c>
      <c r="I182" s="174"/>
      <c r="J182" s="170"/>
      <c r="K182" s="170"/>
      <c r="L182" s="175"/>
      <c r="M182" s="176"/>
      <c r="N182" s="177"/>
      <c r="O182" s="177"/>
      <c r="P182" s="177"/>
      <c r="Q182" s="177"/>
      <c r="R182" s="177"/>
      <c r="S182" s="177"/>
      <c r="T182" s="178"/>
      <c r="AT182" s="179" t="s">
        <v>142</v>
      </c>
      <c r="AU182" s="179" t="s">
        <v>84</v>
      </c>
      <c r="AV182" s="11" t="s">
        <v>84</v>
      </c>
      <c r="AW182" s="11" t="s">
        <v>35</v>
      </c>
      <c r="AX182" s="11" t="s">
        <v>74</v>
      </c>
      <c r="AY182" s="179" t="s">
        <v>141</v>
      </c>
    </row>
    <row r="183" spans="1:65" s="12" customFormat="1" ht="11.25">
      <c r="B183" s="180"/>
      <c r="C183" s="181"/>
      <c r="D183" s="160" t="s">
        <v>142</v>
      </c>
      <c r="E183" s="182" t="s">
        <v>28</v>
      </c>
      <c r="F183" s="183" t="s">
        <v>145</v>
      </c>
      <c r="G183" s="181"/>
      <c r="H183" s="184">
        <v>3.1920000000000002</v>
      </c>
      <c r="I183" s="185"/>
      <c r="J183" s="181"/>
      <c r="K183" s="181"/>
      <c r="L183" s="186"/>
      <c r="M183" s="187"/>
      <c r="N183" s="188"/>
      <c r="O183" s="188"/>
      <c r="P183" s="188"/>
      <c r="Q183" s="188"/>
      <c r="R183" s="188"/>
      <c r="S183" s="188"/>
      <c r="T183" s="189"/>
      <c r="AT183" s="190" t="s">
        <v>142</v>
      </c>
      <c r="AU183" s="190" t="s">
        <v>84</v>
      </c>
      <c r="AV183" s="12" t="s">
        <v>140</v>
      </c>
      <c r="AW183" s="12" t="s">
        <v>35</v>
      </c>
      <c r="AX183" s="12" t="s">
        <v>82</v>
      </c>
      <c r="AY183" s="190" t="s">
        <v>141</v>
      </c>
    </row>
    <row r="184" spans="1:65" s="2" customFormat="1" ht="49.15" customHeight="1">
      <c r="A184" s="34"/>
      <c r="B184" s="35"/>
      <c r="C184" s="145" t="s">
        <v>289</v>
      </c>
      <c r="D184" s="145" t="s">
        <v>135</v>
      </c>
      <c r="E184" s="146" t="s">
        <v>652</v>
      </c>
      <c r="F184" s="147" t="s">
        <v>653</v>
      </c>
      <c r="G184" s="148" t="s">
        <v>208</v>
      </c>
      <c r="H184" s="149">
        <v>152.11199999999999</v>
      </c>
      <c r="I184" s="150"/>
      <c r="J184" s="151">
        <f>ROUND(I184*H184,2)</f>
        <v>0</v>
      </c>
      <c r="K184" s="147" t="s">
        <v>518</v>
      </c>
      <c r="L184" s="39"/>
      <c r="M184" s="152" t="s">
        <v>28</v>
      </c>
      <c r="N184" s="153" t="s">
        <v>45</v>
      </c>
      <c r="O184" s="64"/>
      <c r="P184" s="154">
        <f>O184*H184</f>
        <v>0</v>
      </c>
      <c r="Q184" s="154">
        <v>6.5696699999999997E-2</v>
      </c>
      <c r="R184" s="154">
        <f>Q184*H184</f>
        <v>9.9932564303999989</v>
      </c>
      <c r="S184" s="154">
        <v>7.4999999999999997E-2</v>
      </c>
      <c r="T184" s="155">
        <f>S184*H184</f>
        <v>11.408399999999999</v>
      </c>
      <c r="U184" s="34"/>
      <c r="V184" s="34"/>
      <c r="W184" s="34"/>
      <c r="X184" s="34"/>
      <c r="Y184" s="34"/>
      <c r="Z184" s="34"/>
      <c r="AA184" s="34"/>
      <c r="AB184" s="34"/>
      <c r="AC184" s="34"/>
      <c r="AD184" s="34"/>
      <c r="AE184" s="34"/>
      <c r="AR184" s="156" t="s">
        <v>140</v>
      </c>
      <c r="AT184" s="156" t="s">
        <v>135</v>
      </c>
      <c r="AU184" s="156" t="s">
        <v>84</v>
      </c>
      <c r="AY184" s="17" t="s">
        <v>141</v>
      </c>
      <c r="BE184" s="157">
        <f>IF(N184="základní",J184,0)</f>
        <v>0</v>
      </c>
      <c r="BF184" s="157">
        <f>IF(N184="snížená",J184,0)</f>
        <v>0</v>
      </c>
      <c r="BG184" s="157">
        <f>IF(N184="zákl. přenesená",J184,0)</f>
        <v>0</v>
      </c>
      <c r="BH184" s="157">
        <f>IF(N184="sníž. přenesená",J184,0)</f>
        <v>0</v>
      </c>
      <c r="BI184" s="157">
        <f>IF(N184="nulová",J184,0)</f>
        <v>0</v>
      </c>
      <c r="BJ184" s="17" t="s">
        <v>82</v>
      </c>
      <c r="BK184" s="157">
        <f>ROUND(I184*H184,2)</f>
        <v>0</v>
      </c>
      <c r="BL184" s="17" t="s">
        <v>140</v>
      </c>
      <c r="BM184" s="156" t="s">
        <v>292</v>
      </c>
    </row>
    <row r="185" spans="1:65" s="2" customFormat="1" ht="11.25">
      <c r="A185" s="34"/>
      <c r="B185" s="35"/>
      <c r="C185" s="36"/>
      <c r="D185" s="239" t="s">
        <v>519</v>
      </c>
      <c r="E185" s="36"/>
      <c r="F185" s="240" t="s">
        <v>654</v>
      </c>
      <c r="G185" s="36"/>
      <c r="H185" s="36"/>
      <c r="I185" s="233"/>
      <c r="J185" s="36"/>
      <c r="K185" s="36"/>
      <c r="L185" s="39"/>
      <c r="M185" s="234"/>
      <c r="N185" s="235"/>
      <c r="O185" s="64"/>
      <c r="P185" s="64"/>
      <c r="Q185" s="64"/>
      <c r="R185" s="64"/>
      <c r="S185" s="64"/>
      <c r="T185" s="65"/>
      <c r="U185" s="34"/>
      <c r="V185" s="34"/>
      <c r="W185" s="34"/>
      <c r="X185" s="34"/>
      <c r="Y185" s="34"/>
      <c r="Z185" s="34"/>
      <c r="AA185" s="34"/>
      <c r="AB185" s="34"/>
      <c r="AC185" s="34"/>
      <c r="AD185" s="34"/>
      <c r="AE185" s="34"/>
      <c r="AT185" s="17" t="s">
        <v>519</v>
      </c>
      <c r="AU185" s="17" t="s">
        <v>84</v>
      </c>
    </row>
    <row r="186" spans="1:65" s="11" customFormat="1" ht="11.25">
      <c r="B186" s="169"/>
      <c r="C186" s="170"/>
      <c r="D186" s="160" t="s">
        <v>142</v>
      </c>
      <c r="E186" s="171" t="s">
        <v>28</v>
      </c>
      <c r="F186" s="172" t="s">
        <v>892</v>
      </c>
      <c r="G186" s="170"/>
      <c r="H186" s="173">
        <v>14.112</v>
      </c>
      <c r="I186" s="174"/>
      <c r="J186" s="170"/>
      <c r="K186" s="170"/>
      <c r="L186" s="175"/>
      <c r="M186" s="176"/>
      <c r="N186" s="177"/>
      <c r="O186" s="177"/>
      <c r="P186" s="177"/>
      <c r="Q186" s="177"/>
      <c r="R186" s="177"/>
      <c r="S186" s="177"/>
      <c r="T186" s="178"/>
      <c r="AT186" s="179" t="s">
        <v>142</v>
      </c>
      <c r="AU186" s="179" t="s">
        <v>84</v>
      </c>
      <c r="AV186" s="11" t="s">
        <v>84</v>
      </c>
      <c r="AW186" s="11" t="s">
        <v>35</v>
      </c>
      <c r="AX186" s="11" t="s">
        <v>74</v>
      </c>
      <c r="AY186" s="179" t="s">
        <v>141</v>
      </c>
    </row>
    <row r="187" spans="1:65" s="11" customFormat="1" ht="11.25">
      <c r="B187" s="169"/>
      <c r="C187" s="170"/>
      <c r="D187" s="160" t="s">
        <v>142</v>
      </c>
      <c r="E187" s="171" t="s">
        <v>28</v>
      </c>
      <c r="F187" s="172" t="s">
        <v>893</v>
      </c>
      <c r="G187" s="170"/>
      <c r="H187" s="173">
        <v>5.28</v>
      </c>
      <c r="I187" s="174"/>
      <c r="J187" s="170"/>
      <c r="K187" s="170"/>
      <c r="L187" s="175"/>
      <c r="M187" s="176"/>
      <c r="N187" s="177"/>
      <c r="O187" s="177"/>
      <c r="P187" s="177"/>
      <c r="Q187" s="177"/>
      <c r="R187" s="177"/>
      <c r="S187" s="177"/>
      <c r="T187" s="178"/>
      <c r="AT187" s="179" t="s">
        <v>142</v>
      </c>
      <c r="AU187" s="179" t="s">
        <v>84</v>
      </c>
      <c r="AV187" s="11" t="s">
        <v>84</v>
      </c>
      <c r="AW187" s="11" t="s">
        <v>35</v>
      </c>
      <c r="AX187" s="11" t="s">
        <v>74</v>
      </c>
      <c r="AY187" s="179" t="s">
        <v>141</v>
      </c>
    </row>
    <row r="188" spans="1:65" s="11" customFormat="1" ht="22.5">
      <c r="B188" s="169"/>
      <c r="C188" s="170"/>
      <c r="D188" s="160" t="s">
        <v>142</v>
      </c>
      <c r="E188" s="171" t="s">
        <v>28</v>
      </c>
      <c r="F188" s="172" t="s">
        <v>894</v>
      </c>
      <c r="G188" s="170"/>
      <c r="H188" s="173">
        <v>132.72</v>
      </c>
      <c r="I188" s="174"/>
      <c r="J188" s="170"/>
      <c r="K188" s="170"/>
      <c r="L188" s="175"/>
      <c r="M188" s="176"/>
      <c r="N188" s="177"/>
      <c r="O188" s="177"/>
      <c r="P188" s="177"/>
      <c r="Q188" s="177"/>
      <c r="R188" s="177"/>
      <c r="S188" s="177"/>
      <c r="T188" s="178"/>
      <c r="AT188" s="179" t="s">
        <v>142</v>
      </c>
      <c r="AU188" s="179" t="s">
        <v>84</v>
      </c>
      <c r="AV188" s="11" t="s">
        <v>84</v>
      </c>
      <c r="AW188" s="11" t="s">
        <v>35</v>
      </c>
      <c r="AX188" s="11" t="s">
        <v>74</v>
      </c>
      <c r="AY188" s="179" t="s">
        <v>141</v>
      </c>
    </row>
    <row r="189" spans="1:65" s="12" customFormat="1" ht="11.25">
      <c r="B189" s="180"/>
      <c r="C189" s="181"/>
      <c r="D189" s="160" t="s">
        <v>142</v>
      </c>
      <c r="E189" s="182" t="s">
        <v>28</v>
      </c>
      <c r="F189" s="183" t="s">
        <v>145</v>
      </c>
      <c r="G189" s="181"/>
      <c r="H189" s="184">
        <v>152.11199999999999</v>
      </c>
      <c r="I189" s="185"/>
      <c r="J189" s="181"/>
      <c r="K189" s="181"/>
      <c r="L189" s="186"/>
      <c r="M189" s="187"/>
      <c r="N189" s="188"/>
      <c r="O189" s="188"/>
      <c r="P189" s="188"/>
      <c r="Q189" s="188"/>
      <c r="R189" s="188"/>
      <c r="S189" s="188"/>
      <c r="T189" s="189"/>
      <c r="AT189" s="190" t="s">
        <v>142</v>
      </c>
      <c r="AU189" s="190" t="s">
        <v>84</v>
      </c>
      <c r="AV189" s="12" t="s">
        <v>140</v>
      </c>
      <c r="AW189" s="12" t="s">
        <v>35</v>
      </c>
      <c r="AX189" s="12" t="s">
        <v>82</v>
      </c>
      <c r="AY189" s="190" t="s">
        <v>141</v>
      </c>
    </row>
    <row r="190" spans="1:65" s="15" customFormat="1" ht="22.9" customHeight="1">
      <c r="B190" s="216"/>
      <c r="C190" s="217"/>
      <c r="D190" s="218" t="s">
        <v>73</v>
      </c>
      <c r="E190" s="230" t="s">
        <v>178</v>
      </c>
      <c r="F190" s="230" t="s">
        <v>659</v>
      </c>
      <c r="G190" s="217"/>
      <c r="H190" s="217"/>
      <c r="I190" s="220"/>
      <c r="J190" s="231">
        <f>BK190</f>
        <v>0</v>
      </c>
      <c r="K190" s="217"/>
      <c r="L190" s="222"/>
      <c r="M190" s="223"/>
      <c r="N190" s="224"/>
      <c r="O190" s="224"/>
      <c r="P190" s="225">
        <f>SUM(P191:P215)</f>
        <v>0</v>
      </c>
      <c r="Q190" s="224"/>
      <c r="R190" s="225">
        <f>SUM(R191:R215)</f>
        <v>7.7252549999999998</v>
      </c>
      <c r="S190" s="224"/>
      <c r="T190" s="226">
        <f>SUM(T191:T215)</f>
        <v>12.13946</v>
      </c>
      <c r="AR190" s="227" t="s">
        <v>82</v>
      </c>
      <c r="AT190" s="228" t="s">
        <v>73</v>
      </c>
      <c r="AU190" s="228" t="s">
        <v>82</v>
      </c>
      <c r="AY190" s="227" t="s">
        <v>141</v>
      </c>
      <c r="BK190" s="229">
        <f>SUM(BK191:BK215)</f>
        <v>0</v>
      </c>
    </row>
    <row r="191" spans="1:65" s="2" customFormat="1" ht="24.2" customHeight="1">
      <c r="A191" s="34"/>
      <c r="B191" s="35"/>
      <c r="C191" s="145" t="s">
        <v>214</v>
      </c>
      <c r="D191" s="145" t="s">
        <v>135</v>
      </c>
      <c r="E191" s="146" t="s">
        <v>685</v>
      </c>
      <c r="F191" s="147" t="s">
        <v>686</v>
      </c>
      <c r="G191" s="148" t="s">
        <v>208</v>
      </c>
      <c r="H191" s="149">
        <v>400</v>
      </c>
      <c r="I191" s="150"/>
      <c r="J191" s="151">
        <f>ROUND(I191*H191,2)</f>
        <v>0</v>
      </c>
      <c r="K191" s="147" t="s">
        <v>518</v>
      </c>
      <c r="L191" s="39"/>
      <c r="M191" s="152" t="s">
        <v>28</v>
      </c>
      <c r="N191" s="153" t="s">
        <v>45</v>
      </c>
      <c r="O191" s="64"/>
      <c r="P191" s="154">
        <f>O191*H191</f>
        <v>0</v>
      </c>
      <c r="Q191" s="154">
        <v>4.6749999999999998E-4</v>
      </c>
      <c r="R191" s="154">
        <f>Q191*H191</f>
        <v>0.187</v>
      </c>
      <c r="S191" s="154">
        <v>0</v>
      </c>
      <c r="T191" s="155">
        <f>S191*H191</f>
        <v>0</v>
      </c>
      <c r="U191" s="34"/>
      <c r="V191" s="34"/>
      <c r="W191" s="34"/>
      <c r="X191" s="34"/>
      <c r="Y191" s="34"/>
      <c r="Z191" s="34"/>
      <c r="AA191" s="34"/>
      <c r="AB191" s="34"/>
      <c r="AC191" s="34"/>
      <c r="AD191" s="34"/>
      <c r="AE191" s="34"/>
      <c r="AR191" s="156" t="s">
        <v>140</v>
      </c>
      <c r="AT191" s="156" t="s">
        <v>135</v>
      </c>
      <c r="AU191" s="156" t="s">
        <v>84</v>
      </c>
      <c r="AY191" s="17" t="s">
        <v>141</v>
      </c>
      <c r="BE191" s="157">
        <f>IF(N191="základní",J191,0)</f>
        <v>0</v>
      </c>
      <c r="BF191" s="157">
        <f>IF(N191="snížená",J191,0)</f>
        <v>0</v>
      </c>
      <c r="BG191" s="157">
        <f>IF(N191="zákl. přenesená",J191,0)</f>
        <v>0</v>
      </c>
      <c r="BH191" s="157">
        <f>IF(N191="sníž. přenesená",J191,0)</f>
        <v>0</v>
      </c>
      <c r="BI191" s="157">
        <f>IF(N191="nulová",J191,0)</f>
        <v>0</v>
      </c>
      <c r="BJ191" s="17" t="s">
        <v>82</v>
      </c>
      <c r="BK191" s="157">
        <f>ROUND(I191*H191,2)</f>
        <v>0</v>
      </c>
      <c r="BL191" s="17" t="s">
        <v>140</v>
      </c>
      <c r="BM191" s="156" t="s">
        <v>320</v>
      </c>
    </row>
    <row r="192" spans="1:65" s="2" customFormat="1" ht="11.25">
      <c r="A192" s="34"/>
      <c r="B192" s="35"/>
      <c r="C192" s="36"/>
      <c r="D192" s="239" t="s">
        <v>519</v>
      </c>
      <c r="E192" s="36"/>
      <c r="F192" s="240" t="s">
        <v>687</v>
      </c>
      <c r="G192" s="36"/>
      <c r="H192" s="36"/>
      <c r="I192" s="233"/>
      <c r="J192" s="36"/>
      <c r="K192" s="36"/>
      <c r="L192" s="39"/>
      <c r="M192" s="234"/>
      <c r="N192" s="235"/>
      <c r="O192" s="64"/>
      <c r="P192" s="64"/>
      <c r="Q192" s="64"/>
      <c r="R192" s="64"/>
      <c r="S192" s="64"/>
      <c r="T192" s="65"/>
      <c r="U192" s="34"/>
      <c r="V192" s="34"/>
      <c r="W192" s="34"/>
      <c r="X192" s="34"/>
      <c r="Y192" s="34"/>
      <c r="Z192" s="34"/>
      <c r="AA192" s="34"/>
      <c r="AB192" s="34"/>
      <c r="AC192" s="34"/>
      <c r="AD192" s="34"/>
      <c r="AE192" s="34"/>
      <c r="AT192" s="17" t="s">
        <v>519</v>
      </c>
      <c r="AU192" s="17" t="s">
        <v>84</v>
      </c>
    </row>
    <row r="193" spans="1:65" s="11" customFormat="1" ht="11.25">
      <c r="B193" s="169"/>
      <c r="C193" s="170"/>
      <c r="D193" s="160" t="s">
        <v>142</v>
      </c>
      <c r="E193" s="171" t="s">
        <v>28</v>
      </c>
      <c r="F193" s="172" t="s">
        <v>688</v>
      </c>
      <c r="G193" s="170"/>
      <c r="H193" s="173">
        <v>400</v>
      </c>
      <c r="I193" s="174"/>
      <c r="J193" s="170"/>
      <c r="K193" s="170"/>
      <c r="L193" s="175"/>
      <c r="M193" s="176"/>
      <c r="N193" s="177"/>
      <c r="O193" s="177"/>
      <c r="P193" s="177"/>
      <c r="Q193" s="177"/>
      <c r="R193" s="177"/>
      <c r="S193" s="177"/>
      <c r="T193" s="178"/>
      <c r="AT193" s="179" t="s">
        <v>142</v>
      </c>
      <c r="AU193" s="179" t="s">
        <v>84</v>
      </c>
      <c r="AV193" s="11" t="s">
        <v>84</v>
      </c>
      <c r="AW193" s="11" t="s">
        <v>35</v>
      </c>
      <c r="AX193" s="11" t="s">
        <v>74</v>
      </c>
      <c r="AY193" s="179" t="s">
        <v>141</v>
      </c>
    </row>
    <row r="194" spans="1:65" s="12" customFormat="1" ht="11.25">
      <c r="B194" s="180"/>
      <c r="C194" s="181"/>
      <c r="D194" s="160" t="s">
        <v>142</v>
      </c>
      <c r="E194" s="182" t="s">
        <v>28</v>
      </c>
      <c r="F194" s="183" t="s">
        <v>145</v>
      </c>
      <c r="G194" s="181"/>
      <c r="H194" s="184">
        <v>400</v>
      </c>
      <c r="I194" s="185"/>
      <c r="J194" s="181"/>
      <c r="K194" s="181"/>
      <c r="L194" s="186"/>
      <c r="M194" s="187"/>
      <c r="N194" s="188"/>
      <c r="O194" s="188"/>
      <c r="P194" s="188"/>
      <c r="Q194" s="188"/>
      <c r="R194" s="188"/>
      <c r="S194" s="188"/>
      <c r="T194" s="189"/>
      <c r="AT194" s="190" t="s">
        <v>142</v>
      </c>
      <c r="AU194" s="190" t="s">
        <v>84</v>
      </c>
      <c r="AV194" s="12" t="s">
        <v>140</v>
      </c>
      <c r="AW194" s="12" t="s">
        <v>35</v>
      </c>
      <c r="AX194" s="12" t="s">
        <v>82</v>
      </c>
      <c r="AY194" s="190" t="s">
        <v>141</v>
      </c>
    </row>
    <row r="195" spans="1:65" s="2" customFormat="1" ht="78" customHeight="1">
      <c r="A195" s="34"/>
      <c r="B195" s="35"/>
      <c r="C195" s="145" t="s">
        <v>299</v>
      </c>
      <c r="D195" s="145" t="s">
        <v>135</v>
      </c>
      <c r="E195" s="146" t="s">
        <v>708</v>
      </c>
      <c r="F195" s="147" t="s">
        <v>709</v>
      </c>
      <c r="G195" s="148" t="s">
        <v>600</v>
      </c>
      <c r="H195" s="149">
        <v>79.53</v>
      </c>
      <c r="I195" s="150"/>
      <c r="J195" s="151">
        <f>ROUND(I195*H195,2)</f>
        <v>0</v>
      </c>
      <c r="K195" s="147" t="s">
        <v>518</v>
      </c>
      <c r="L195" s="39"/>
      <c r="M195" s="152" t="s">
        <v>28</v>
      </c>
      <c r="N195" s="153" t="s">
        <v>45</v>
      </c>
      <c r="O195" s="64"/>
      <c r="P195" s="154">
        <f>O195*H195</f>
        <v>0</v>
      </c>
      <c r="Q195" s="154">
        <v>0</v>
      </c>
      <c r="R195" s="154">
        <f>Q195*H195</f>
        <v>0</v>
      </c>
      <c r="S195" s="154">
        <v>1E-3</v>
      </c>
      <c r="T195" s="155">
        <f>S195*H195</f>
        <v>7.9530000000000003E-2</v>
      </c>
      <c r="U195" s="34"/>
      <c r="V195" s="34"/>
      <c r="W195" s="34"/>
      <c r="X195" s="34"/>
      <c r="Y195" s="34"/>
      <c r="Z195" s="34"/>
      <c r="AA195" s="34"/>
      <c r="AB195" s="34"/>
      <c r="AC195" s="34"/>
      <c r="AD195" s="34"/>
      <c r="AE195" s="34"/>
      <c r="AR195" s="156" t="s">
        <v>140</v>
      </c>
      <c r="AT195" s="156" t="s">
        <v>135</v>
      </c>
      <c r="AU195" s="156" t="s">
        <v>84</v>
      </c>
      <c r="AY195" s="17" t="s">
        <v>141</v>
      </c>
      <c r="BE195" s="157">
        <f>IF(N195="základní",J195,0)</f>
        <v>0</v>
      </c>
      <c r="BF195" s="157">
        <f>IF(N195="snížená",J195,0)</f>
        <v>0</v>
      </c>
      <c r="BG195" s="157">
        <f>IF(N195="zákl. přenesená",J195,0)</f>
        <v>0</v>
      </c>
      <c r="BH195" s="157">
        <f>IF(N195="sníž. přenesená",J195,0)</f>
        <v>0</v>
      </c>
      <c r="BI195" s="157">
        <f>IF(N195="nulová",J195,0)</f>
        <v>0</v>
      </c>
      <c r="BJ195" s="17" t="s">
        <v>82</v>
      </c>
      <c r="BK195" s="157">
        <f>ROUND(I195*H195,2)</f>
        <v>0</v>
      </c>
      <c r="BL195" s="17" t="s">
        <v>140</v>
      </c>
      <c r="BM195" s="156" t="s">
        <v>326</v>
      </c>
    </row>
    <row r="196" spans="1:65" s="2" customFormat="1" ht="11.25">
      <c r="A196" s="34"/>
      <c r="B196" s="35"/>
      <c r="C196" s="36"/>
      <c r="D196" s="239" t="s">
        <v>519</v>
      </c>
      <c r="E196" s="36"/>
      <c r="F196" s="240" t="s">
        <v>711</v>
      </c>
      <c r="G196" s="36"/>
      <c r="H196" s="36"/>
      <c r="I196" s="233"/>
      <c r="J196" s="36"/>
      <c r="K196" s="36"/>
      <c r="L196" s="39"/>
      <c r="M196" s="234"/>
      <c r="N196" s="235"/>
      <c r="O196" s="64"/>
      <c r="P196" s="64"/>
      <c r="Q196" s="64"/>
      <c r="R196" s="64"/>
      <c r="S196" s="64"/>
      <c r="T196" s="65"/>
      <c r="U196" s="34"/>
      <c r="V196" s="34"/>
      <c r="W196" s="34"/>
      <c r="X196" s="34"/>
      <c r="Y196" s="34"/>
      <c r="Z196" s="34"/>
      <c r="AA196" s="34"/>
      <c r="AB196" s="34"/>
      <c r="AC196" s="34"/>
      <c r="AD196" s="34"/>
      <c r="AE196" s="34"/>
      <c r="AT196" s="17" t="s">
        <v>519</v>
      </c>
      <c r="AU196" s="17" t="s">
        <v>84</v>
      </c>
    </row>
    <row r="197" spans="1:65" s="11" customFormat="1" ht="11.25">
      <c r="B197" s="169"/>
      <c r="C197" s="170"/>
      <c r="D197" s="160" t="s">
        <v>142</v>
      </c>
      <c r="E197" s="171" t="s">
        <v>28</v>
      </c>
      <c r="F197" s="172" t="s">
        <v>712</v>
      </c>
      <c r="G197" s="170"/>
      <c r="H197" s="173">
        <v>79.53</v>
      </c>
      <c r="I197" s="174"/>
      <c r="J197" s="170"/>
      <c r="K197" s="170"/>
      <c r="L197" s="175"/>
      <c r="M197" s="176"/>
      <c r="N197" s="177"/>
      <c r="O197" s="177"/>
      <c r="P197" s="177"/>
      <c r="Q197" s="177"/>
      <c r="R197" s="177"/>
      <c r="S197" s="177"/>
      <c r="T197" s="178"/>
      <c r="AT197" s="179" t="s">
        <v>142</v>
      </c>
      <c r="AU197" s="179" t="s">
        <v>84</v>
      </c>
      <c r="AV197" s="11" t="s">
        <v>84</v>
      </c>
      <c r="AW197" s="11" t="s">
        <v>35</v>
      </c>
      <c r="AX197" s="11" t="s">
        <v>74</v>
      </c>
      <c r="AY197" s="179" t="s">
        <v>141</v>
      </c>
    </row>
    <row r="198" spans="1:65" s="12" customFormat="1" ht="11.25">
      <c r="B198" s="180"/>
      <c r="C198" s="181"/>
      <c r="D198" s="160" t="s">
        <v>142</v>
      </c>
      <c r="E198" s="182" t="s">
        <v>28</v>
      </c>
      <c r="F198" s="183" t="s">
        <v>145</v>
      </c>
      <c r="G198" s="181"/>
      <c r="H198" s="184">
        <v>79.53</v>
      </c>
      <c r="I198" s="185"/>
      <c r="J198" s="181"/>
      <c r="K198" s="181"/>
      <c r="L198" s="186"/>
      <c r="M198" s="187"/>
      <c r="N198" s="188"/>
      <c r="O198" s="188"/>
      <c r="P198" s="188"/>
      <c r="Q198" s="188"/>
      <c r="R198" s="188"/>
      <c r="S198" s="188"/>
      <c r="T198" s="189"/>
      <c r="AT198" s="190" t="s">
        <v>142</v>
      </c>
      <c r="AU198" s="190" t="s">
        <v>84</v>
      </c>
      <c r="AV198" s="12" t="s">
        <v>140</v>
      </c>
      <c r="AW198" s="12" t="s">
        <v>35</v>
      </c>
      <c r="AX198" s="12" t="s">
        <v>82</v>
      </c>
      <c r="AY198" s="190" t="s">
        <v>141</v>
      </c>
    </row>
    <row r="199" spans="1:65" s="2" customFormat="1" ht="33" customHeight="1">
      <c r="A199" s="34"/>
      <c r="B199" s="35"/>
      <c r="C199" s="145" t="s">
        <v>218</v>
      </c>
      <c r="D199" s="145" t="s">
        <v>135</v>
      </c>
      <c r="E199" s="146" t="s">
        <v>895</v>
      </c>
      <c r="F199" s="147" t="s">
        <v>896</v>
      </c>
      <c r="G199" s="148" t="s">
        <v>208</v>
      </c>
      <c r="H199" s="149">
        <v>82.998999999999995</v>
      </c>
      <c r="I199" s="150"/>
      <c r="J199" s="151">
        <f>ROUND(I199*H199,2)</f>
        <v>0</v>
      </c>
      <c r="K199" s="147" t="s">
        <v>518</v>
      </c>
      <c r="L199" s="39"/>
      <c r="M199" s="152" t="s">
        <v>28</v>
      </c>
      <c r="N199" s="153" t="s">
        <v>45</v>
      </c>
      <c r="O199" s="64"/>
      <c r="P199" s="154">
        <f>O199*H199</f>
        <v>0</v>
      </c>
      <c r="Q199" s="154">
        <v>0</v>
      </c>
      <c r="R199" s="154">
        <f>Q199*H199</f>
        <v>0</v>
      </c>
      <c r="S199" s="154">
        <v>7.0000000000000007E-2</v>
      </c>
      <c r="T199" s="155">
        <f>S199*H199</f>
        <v>5.8099300000000005</v>
      </c>
      <c r="U199" s="34"/>
      <c r="V199" s="34"/>
      <c r="W199" s="34"/>
      <c r="X199" s="34"/>
      <c r="Y199" s="34"/>
      <c r="Z199" s="34"/>
      <c r="AA199" s="34"/>
      <c r="AB199" s="34"/>
      <c r="AC199" s="34"/>
      <c r="AD199" s="34"/>
      <c r="AE199" s="34"/>
      <c r="AR199" s="156" t="s">
        <v>140</v>
      </c>
      <c r="AT199" s="156" t="s">
        <v>135</v>
      </c>
      <c r="AU199" s="156" t="s">
        <v>84</v>
      </c>
      <c r="AY199" s="17" t="s">
        <v>141</v>
      </c>
      <c r="BE199" s="157">
        <f>IF(N199="základní",J199,0)</f>
        <v>0</v>
      </c>
      <c r="BF199" s="157">
        <f>IF(N199="snížená",J199,0)</f>
        <v>0</v>
      </c>
      <c r="BG199" s="157">
        <f>IF(N199="zákl. přenesená",J199,0)</f>
        <v>0</v>
      </c>
      <c r="BH199" s="157">
        <f>IF(N199="sníž. přenesená",J199,0)</f>
        <v>0</v>
      </c>
      <c r="BI199" s="157">
        <f>IF(N199="nulová",J199,0)</f>
        <v>0</v>
      </c>
      <c r="BJ199" s="17" t="s">
        <v>82</v>
      </c>
      <c r="BK199" s="157">
        <f>ROUND(I199*H199,2)</f>
        <v>0</v>
      </c>
      <c r="BL199" s="17" t="s">
        <v>140</v>
      </c>
      <c r="BM199" s="156" t="s">
        <v>341</v>
      </c>
    </row>
    <row r="200" spans="1:65" s="2" customFormat="1" ht="11.25">
      <c r="A200" s="34"/>
      <c r="B200" s="35"/>
      <c r="C200" s="36"/>
      <c r="D200" s="239" t="s">
        <v>519</v>
      </c>
      <c r="E200" s="36"/>
      <c r="F200" s="240" t="s">
        <v>897</v>
      </c>
      <c r="G200" s="36"/>
      <c r="H200" s="36"/>
      <c r="I200" s="233"/>
      <c r="J200" s="36"/>
      <c r="K200" s="36"/>
      <c r="L200" s="39"/>
      <c r="M200" s="234"/>
      <c r="N200" s="235"/>
      <c r="O200" s="64"/>
      <c r="P200" s="64"/>
      <c r="Q200" s="64"/>
      <c r="R200" s="64"/>
      <c r="S200" s="64"/>
      <c r="T200" s="65"/>
      <c r="U200" s="34"/>
      <c r="V200" s="34"/>
      <c r="W200" s="34"/>
      <c r="X200" s="34"/>
      <c r="Y200" s="34"/>
      <c r="Z200" s="34"/>
      <c r="AA200" s="34"/>
      <c r="AB200" s="34"/>
      <c r="AC200" s="34"/>
      <c r="AD200" s="34"/>
      <c r="AE200" s="34"/>
      <c r="AT200" s="17" t="s">
        <v>519</v>
      </c>
      <c r="AU200" s="17" t="s">
        <v>84</v>
      </c>
    </row>
    <row r="201" spans="1:65" s="11" customFormat="1" ht="11.25">
      <c r="B201" s="169"/>
      <c r="C201" s="170"/>
      <c r="D201" s="160" t="s">
        <v>142</v>
      </c>
      <c r="E201" s="171" t="s">
        <v>28</v>
      </c>
      <c r="F201" s="172" t="s">
        <v>898</v>
      </c>
      <c r="G201" s="170"/>
      <c r="H201" s="173">
        <v>22.599</v>
      </c>
      <c r="I201" s="174"/>
      <c r="J201" s="170"/>
      <c r="K201" s="170"/>
      <c r="L201" s="175"/>
      <c r="M201" s="176"/>
      <c r="N201" s="177"/>
      <c r="O201" s="177"/>
      <c r="P201" s="177"/>
      <c r="Q201" s="177"/>
      <c r="R201" s="177"/>
      <c r="S201" s="177"/>
      <c r="T201" s="178"/>
      <c r="AT201" s="179" t="s">
        <v>142</v>
      </c>
      <c r="AU201" s="179" t="s">
        <v>84</v>
      </c>
      <c r="AV201" s="11" t="s">
        <v>84</v>
      </c>
      <c r="AW201" s="11" t="s">
        <v>35</v>
      </c>
      <c r="AX201" s="11" t="s">
        <v>74</v>
      </c>
      <c r="AY201" s="179" t="s">
        <v>141</v>
      </c>
    </row>
    <row r="202" spans="1:65" s="11" customFormat="1" ht="11.25">
      <c r="B202" s="169"/>
      <c r="C202" s="170"/>
      <c r="D202" s="160" t="s">
        <v>142</v>
      </c>
      <c r="E202" s="171" t="s">
        <v>28</v>
      </c>
      <c r="F202" s="172" t="s">
        <v>899</v>
      </c>
      <c r="G202" s="170"/>
      <c r="H202" s="173">
        <v>28</v>
      </c>
      <c r="I202" s="174"/>
      <c r="J202" s="170"/>
      <c r="K202" s="170"/>
      <c r="L202" s="175"/>
      <c r="M202" s="176"/>
      <c r="N202" s="177"/>
      <c r="O202" s="177"/>
      <c r="P202" s="177"/>
      <c r="Q202" s="177"/>
      <c r="R202" s="177"/>
      <c r="S202" s="177"/>
      <c r="T202" s="178"/>
      <c r="AT202" s="179" t="s">
        <v>142</v>
      </c>
      <c r="AU202" s="179" t="s">
        <v>84</v>
      </c>
      <c r="AV202" s="11" t="s">
        <v>84</v>
      </c>
      <c r="AW202" s="11" t="s">
        <v>35</v>
      </c>
      <c r="AX202" s="11" t="s">
        <v>74</v>
      </c>
      <c r="AY202" s="179" t="s">
        <v>141</v>
      </c>
    </row>
    <row r="203" spans="1:65" s="11" customFormat="1" ht="11.25">
      <c r="B203" s="169"/>
      <c r="C203" s="170"/>
      <c r="D203" s="160" t="s">
        <v>142</v>
      </c>
      <c r="E203" s="171" t="s">
        <v>28</v>
      </c>
      <c r="F203" s="172" t="s">
        <v>900</v>
      </c>
      <c r="G203" s="170"/>
      <c r="H203" s="173">
        <v>20.399999999999999</v>
      </c>
      <c r="I203" s="174"/>
      <c r="J203" s="170"/>
      <c r="K203" s="170"/>
      <c r="L203" s="175"/>
      <c r="M203" s="176"/>
      <c r="N203" s="177"/>
      <c r="O203" s="177"/>
      <c r="P203" s="177"/>
      <c r="Q203" s="177"/>
      <c r="R203" s="177"/>
      <c r="S203" s="177"/>
      <c r="T203" s="178"/>
      <c r="AT203" s="179" t="s">
        <v>142</v>
      </c>
      <c r="AU203" s="179" t="s">
        <v>84</v>
      </c>
      <c r="AV203" s="11" t="s">
        <v>84</v>
      </c>
      <c r="AW203" s="11" t="s">
        <v>35</v>
      </c>
      <c r="AX203" s="11" t="s">
        <v>74</v>
      </c>
      <c r="AY203" s="179" t="s">
        <v>141</v>
      </c>
    </row>
    <row r="204" spans="1:65" s="11" customFormat="1" ht="11.25">
      <c r="B204" s="169"/>
      <c r="C204" s="170"/>
      <c r="D204" s="160" t="s">
        <v>142</v>
      </c>
      <c r="E204" s="171" t="s">
        <v>28</v>
      </c>
      <c r="F204" s="172" t="s">
        <v>722</v>
      </c>
      <c r="G204" s="170"/>
      <c r="H204" s="173">
        <v>12</v>
      </c>
      <c r="I204" s="174"/>
      <c r="J204" s="170"/>
      <c r="K204" s="170"/>
      <c r="L204" s="175"/>
      <c r="M204" s="176"/>
      <c r="N204" s="177"/>
      <c r="O204" s="177"/>
      <c r="P204" s="177"/>
      <c r="Q204" s="177"/>
      <c r="R204" s="177"/>
      <c r="S204" s="177"/>
      <c r="T204" s="178"/>
      <c r="AT204" s="179" t="s">
        <v>142</v>
      </c>
      <c r="AU204" s="179" t="s">
        <v>84</v>
      </c>
      <c r="AV204" s="11" t="s">
        <v>84</v>
      </c>
      <c r="AW204" s="11" t="s">
        <v>35</v>
      </c>
      <c r="AX204" s="11" t="s">
        <v>74</v>
      </c>
      <c r="AY204" s="179" t="s">
        <v>141</v>
      </c>
    </row>
    <row r="205" spans="1:65" s="12" customFormat="1" ht="11.25">
      <c r="B205" s="180"/>
      <c r="C205" s="181"/>
      <c r="D205" s="160" t="s">
        <v>142</v>
      </c>
      <c r="E205" s="182" t="s">
        <v>28</v>
      </c>
      <c r="F205" s="183" t="s">
        <v>145</v>
      </c>
      <c r="G205" s="181"/>
      <c r="H205" s="184">
        <v>82.998999999999995</v>
      </c>
      <c r="I205" s="185"/>
      <c r="J205" s="181"/>
      <c r="K205" s="181"/>
      <c r="L205" s="186"/>
      <c r="M205" s="187"/>
      <c r="N205" s="188"/>
      <c r="O205" s="188"/>
      <c r="P205" s="188"/>
      <c r="Q205" s="188"/>
      <c r="R205" s="188"/>
      <c r="S205" s="188"/>
      <c r="T205" s="189"/>
      <c r="AT205" s="190" t="s">
        <v>142</v>
      </c>
      <c r="AU205" s="190" t="s">
        <v>84</v>
      </c>
      <c r="AV205" s="12" t="s">
        <v>140</v>
      </c>
      <c r="AW205" s="12" t="s">
        <v>35</v>
      </c>
      <c r="AX205" s="12" t="s">
        <v>82</v>
      </c>
      <c r="AY205" s="190" t="s">
        <v>141</v>
      </c>
    </row>
    <row r="206" spans="1:65" s="2" customFormat="1" ht="24.2" customHeight="1">
      <c r="A206" s="34"/>
      <c r="B206" s="35"/>
      <c r="C206" s="145" t="s">
        <v>306</v>
      </c>
      <c r="D206" s="145" t="s">
        <v>135</v>
      </c>
      <c r="E206" s="146" t="s">
        <v>699</v>
      </c>
      <c r="F206" s="147" t="s">
        <v>700</v>
      </c>
      <c r="G206" s="148" t="s">
        <v>138</v>
      </c>
      <c r="H206" s="149">
        <v>4</v>
      </c>
      <c r="I206" s="150"/>
      <c r="J206" s="151">
        <f>ROUND(I206*H206,2)</f>
        <v>0</v>
      </c>
      <c r="K206" s="147" t="s">
        <v>518</v>
      </c>
      <c r="L206" s="39"/>
      <c r="M206" s="152" t="s">
        <v>28</v>
      </c>
      <c r="N206" s="153" t="s">
        <v>45</v>
      </c>
      <c r="O206" s="64"/>
      <c r="P206" s="154">
        <f>O206*H206</f>
        <v>0</v>
      </c>
      <c r="Q206" s="154">
        <v>6.0000000000000002E-5</v>
      </c>
      <c r="R206" s="154">
        <f>Q206*H206</f>
        <v>2.4000000000000001E-4</v>
      </c>
      <c r="S206" s="154">
        <v>0</v>
      </c>
      <c r="T206" s="155">
        <f>S206*H206</f>
        <v>0</v>
      </c>
      <c r="U206" s="34"/>
      <c r="V206" s="34"/>
      <c r="W206" s="34"/>
      <c r="X206" s="34"/>
      <c r="Y206" s="34"/>
      <c r="Z206" s="34"/>
      <c r="AA206" s="34"/>
      <c r="AB206" s="34"/>
      <c r="AC206" s="34"/>
      <c r="AD206" s="34"/>
      <c r="AE206" s="34"/>
      <c r="AR206" s="156" t="s">
        <v>140</v>
      </c>
      <c r="AT206" s="156" t="s">
        <v>135</v>
      </c>
      <c r="AU206" s="156" t="s">
        <v>84</v>
      </c>
      <c r="AY206" s="17" t="s">
        <v>141</v>
      </c>
      <c r="BE206" s="157">
        <f>IF(N206="základní",J206,0)</f>
        <v>0</v>
      </c>
      <c r="BF206" s="157">
        <f>IF(N206="snížená",J206,0)</f>
        <v>0</v>
      </c>
      <c r="BG206" s="157">
        <f>IF(N206="zákl. přenesená",J206,0)</f>
        <v>0</v>
      </c>
      <c r="BH206" s="157">
        <f>IF(N206="sníž. přenesená",J206,0)</f>
        <v>0</v>
      </c>
      <c r="BI206" s="157">
        <f>IF(N206="nulová",J206,0)</f>
        <v>0</v>
      </c>
      <c r="BJ206" s="17" t="s">
        <v>82</v>
      </c>
      <c r="BK206" s="157">
        <f>ROUND(I206*H206,2)</f>
        <v>0</v>
      </c>
      <c r="BL206" s="17" t="s">
        <v>140</v>
      </c>
      <c r="BM206" s="156" t="s">
        <v>478</v>
      </c>
    </row>
    <row r="207" spans="1:65" s="2" customFormat="1" ht="11.25">
      <c r="A207" s="34"/>
      <c r="B207" s="35"/>
      <c r="C207" s="36"/>
      <c r="D207" s="239" t="s">
        <v>519</v>
      </c>
      <c r="E207" s="36"/>
      <c r="F207" s="240" t="s">
        <v>702</v>
      </c>
      <c r="G207" s="36"/>
      <c r="H207" s="36"/>
      <c r="I207" s="233"/>
      <c r="J207" s="36"/>
      <c r="K207" s="36"/>
      <c r="L207" s="39"/>
      <c r="M207" s="234"/>
      <c r="N207" s="235"/>
      <c r="O207" s="64"/>
      <c r="P207" s="64"/>
      <c r="Q207" s="64"/>
      <c r="R207" s="64"/>
      <c r="S207" s="64"/>
      <c r="T207" s="65"/>
      <c r="U207" s="34"/>
      <c r="V207" s="34"/>
      <c r="W207" s="34"/>
      <c r="X207" s="34"/>
      <c r="Y207" s="34"/>
      <c r="Z207" s="34"/>
      <c r="AA207" s="34"/>
      <c r="AB207" s="34"/>
      <c r="AC207" s="34"/>
      <c r="AD207" s="34"/>
      <c r="AE207" s="34"/>
      <c r="AT207" s="17" t="s">
        <v>519</v>
      </c>
      <c r="AU207" s="17" t="s">
        <v>84</v>
      </c>
    </row>
    <row r="208" spans="1:65" s="2" customFormat="1" ht="24.2" customHeight="1">
      <c r="A208" s="34"/>
      <c r="B208" s="35"/>
      <c r="C208" s="145" t="s">
        <v>223</v>
      </c>
      <c r="D208" s="145" t="s">
        <v>135</v>
      </c>
      <c r="E208" s="146" t="s">
        <v>704</v>
      </c>
      <c r="F208" s="147" t="s">
        <v>705</v>
      </c>
      <c r="G208" s="148" t="s">
        <v>138</v>
      </c>
      <c r="H208" s="149">
        <v>4</v>
      </c>
      <c r="I208" s="150"/>
      <c r="J208" s="151">
        <f>ROUND(I208*H208,2)</f>
        <v>0</v>
      </c>
      <c r="K208" s="147" t="s">
        <v>518</v>
      </c>
      <c r="L208" s="39"/>
      <c r="M208" s="152" t="s">
        <v>28</v>
      </c>
      <c r="N208" s="153" t="s">
        <v>45</v>
      </c>
      <c r="O208" s="64"/>
      <c r="P208" s="154">
        <f>O208*H208</f>
        <v>0</v>
      </c>
      <c r="Q208" s="154">
        <v>0.36965999999999999</v>
      </c>
      <c r="R208" s="154">
        <f>Q208*H208</f>
        <v>1.47864</v>
      </c>
      <c r="S208" s="154">
        <v>0</v>
      </c>
      <c r="T208" s="155">
        <f>S208*H208</f>
        <v>0</v>
      </c>
      <c r="U208" s="34"/>
      <c r="V208" s="34"/>
      <c r="W208" s="34"/>
      <c r="X208" s="34"/>
      <c r="Y208" s="34"/>
      <c r="Z208" s="34"/>
      <c r="AA208" s="34"/>
      <c r="AB208" s="34"/>
      <c r="AC208" s="34"/>
      <c r="AD208" s="34"/>
      <c r="AE208" s="34"/>
      <c r="AR208" s="156" t="s">
        <v>140</v>
      </c>
      <c r="AT208" s="156" t="s">
        <v>135</v>
      </c>
      <c r="AU208" s="156" t="s">
        <v>84</v>
      </c>
      <c r="AY208" s="17" t="s">
        <v>141</v>
      </c>
      <c r="BE208" s="157">
        <f>IF(N208="základní",J208,0)</f>
        <v>0</v>
      </c>
      <c r="BF208" s="157">
        <f>IF(N208="snížená",J208,0)</f>
        <v>0</v>
      </c>
      <c r="BG208" s="157">
        <f>IF(N208="zákl. přenesená",J208,0)</f>
        <v>0</v>
      </c>
      <c r="BH208" s="157">
        <f>IF(N208="sníž. přenesená",J208,0)</f>
        <v>0</v>
      </c>
      <c r="BI208" s="157">
        <f>IF(N208="nulová",J208,0)</f>
        <v>0</v>
      </c>
      <c r="BJ208" s="17" t="s">
        <v>82</v>
      </c>
      <c r="BK208" s="157">
        <f>ROUND(I208*H208,2)</f>
        <v>0</v>
      </c>
      <c r="BL208" s="17" t="s">
        <v>140</v>
      </c>
      <c r="BM208" s="156" t="s">
        <v>479</v>
      </c>
    </row>
    <row r="209" spans="1:65" s="2" customFormat="1" ht="11.25">
      <c r="A209" s="34"/>
      <c r="B209" s="35"/>
      <c r="C209" s="36"/>
      <c r="D209" s="239" t="s">
        <v>519</v>
      </c>
      <c r="E209" s="36"/>
      <c r="F209" s="240" t="s">
        <v>707</v>
      </c>
      <c r="G209" s="36"/>
      <c r="H209" s="36"/>
      <c r="I209" s="233"/>
      <c r="J209" s="36"/>
      <c r="K209" s="36"/>
      <c r="L209" s="39"/>
      <c r="M209" s="234"/>
      <c r="N209" s="235"/>
      <c r="O209" s="64"/>
      <c r="P209" s="64"/>
      <c r="Q209" s="64"/>
      <c r="R209" s="64"/>
      <c r="S209" s="64"/>
      <c r="T209" s="65"/>
      <c r="U209" s="34"/>
      <c r="V209" s="34"/>
      <c r="W209" s="34"/>
      <c r="X209" s="34"/>
      <c r="Y209" s="34"/>
      <c r="Z209" s="34"/>
      <c r="AA209" s="34"/>
      <c r="AB209" s="34"/>
      <c r="AC209" s="34"/>
      <c r="AD209" s="34"/>
      <c r="AE209" s="34"/>
      <c r="AT209" s="17" t="s">
        <v>519</v>
      </c>
      <c r="AU209" s="17" t="s">
        <v>84</v>
      </c>
    </row>
    <row r="210" spans="1:65" s="2" customFormat="1" ht="24.2" customHeight="1">
      <c r="A210" s="34"/>
      <c r="B210" s="35"/>
      <c r="C210" s="145" t="s">
        <v>314</v>
      </c>
      <c r="D210" s="145" t="s">
        <v>135</v>
      </c>
      <c r="E210" s="146" t="s">
        <v>729</v>
      </c>
      <c r="F210" s="147" t="s">
        <v>730</v>
      </c>
      <c r="G210" s="148" t="s">
        <v>202</v>
      </c>
      <c r="H210" s="149">
        <v>2.5</v>
      </c>
      <c r="I210" s="150"/>
      <c r="J210" s="151">
        <f>ROUND(I210*H210,2)</f>
        <v>0</v>
      </c>
      <c r="K210" s="147" t="s">
        <v>518</v>
      </c>
      <c r="L210" s="39"/>
      <c r="M210" s="152" t="s">
        <v>28</v>
      </c>
      <c r="N210" s="153" t="s">
        <v>45</v>
      </c>
      <c r="O210" s="64"/>
      <c r="P210" s="154">
        <f>O210*H210</f>
        <v>0</v>
      </c>
      <c r="Q210" s="154">
        <v>0.50375000000000003</v>
      </c>
      <c r="R210" s="154">
        <f>Q210*H210</f>
        <v>1.2593750000000001</v>
      </c>
      <c r="S210" s="154">
        <v>2.5</v>
      </c>
      <c r="T210" s="155">
        <f>S210*H210</f>
        <v>6.25</v>
      </c>
      <c r="U210" s="34"/>
      <c r="V210" s="34"/>
      <c r="W210" s="34"/>
      <c r="X210" s="34"/>
      <c r="Y210" s="34"/>
      <c r="Z210" s="34"/>
      <c r="AA210" s="34"/>
      <c r="AB210" s="34"/>
      <c r="AC210" s="34"/>
      <c r="AD210" s="34"/>
      <c r="AE210" s="34"/>
      <c r="AR210" s="156" t="s">
        <v>140</v>
      </c>
      <c r="AT210" s="156" t="s">
        <v>135</v>
      </c>
      <c r="AU210" s="156" t="s">
        <v>84</v>
      </c>
      <c r="AY210" s="17" t="s">
        <v>141</v>
      </c>
      <c r="BE210" s="157">
        <f>IF(N210="základní",J210,0)</f>
        <v>0</v>
      </c>
      <c r="BF210" s="157">
        <f>IF(N210="snížená",J210,0)</f>
        <v>0</v>
      </c>
      <c r="BG210" s="157">
        <f>IF(N210="zákl. přenesená",J210,0)</f>
        <v>0</v>
      </c>
      <c r="BH210" s="157">
        <f>IF(N210="sníž. přenesená",J210,0)</f>
        <v>0</v>
      </c>
      <c r="BI210" s="157">
        <f>IF(N210="nulová",J210,0)</f>
        <v>0</v>
      </c>
      <c r="BJ210" s="17" t="s">
        <v>82</v>
      </c>
      <c r="BK210" s="157">
        <f>ROUND(I210*H210,2)</f>
        <v>0</v>
      </c>
      <c r="BL210" s="17" t="s">
        <v>140</v>
      </c>
      <c r="BM210" s="156" t="s">
        <v>351</v>
      </c>
    </row>
    <row r="211" spans="1:65" s="2" customFormat="1" ht="11.25">
      <c r="A211" s="34"/>
      <c r="B211" s="35"/>
      <c r="C211" s="36"/>
      <c r="D211" s="239" t="s">
        <v>519</v>
      </c>
      <c r="E211" s="36"/>
      <c r="F211" s="240" t="s">
        <v>732</v>
      </c>
      <c r="G211" s="36"/>
      <c r="H211" s="36"/>
      <c r="I211" s="233"/>
      <c r="J211" s="36"/>
      <c r="K211" s="36"/>
      <c r="L211" s="39"/>
      <c r="M211" s="234"/>
      <c r="N211" s="235"/>
      <c r="O211" s="64"/>
      <c r="P211" s="64"/>
      <c r="Q211" s="64"/>
      <c r="R211" s="64"/>
      <c r="S211" s="64"/>
      <c r="T211" s="65"/>
      <c r="U211" s="34"/>
      <c r="V211" s="34"/>
      <c r="W211" s="34"/>
      <c r="X211" s="34"/>
      <c r="Y211" s="34"/>
      <c r="Z211" s="34"/>
      <c r="AA211" s="34"/>
      <c r="AB211" s="34"/>
      <c r="AC211" s="34"/>
      <c r="AD211" s="34"/>
      <c r="AE211" s="34"/>
      <c r="AT211" s="17" t="s">
        <v>519</v>
      </c>
      <c r="AU211" s="17" t="s">
        <v>84</v>
      </c>
    </row>
    <row r="212" spans="1:65" s="11" customFormat="1" ht="11.25">
      <c r="B212" s="169"/>
      <c r="C212" s="170"/>
      <c r="D212" s="160" t="s">
        <v>142</v>
      </c>
      <c r="E212" s="171" t="s">
        <v>28</v>
      </c>
      <c r="F212" s="172" t="s">
        <v>901</v>
      </c>
      <c r="G212" s="170"/>
      <c r="H212" s="173">
        <v>1</v>
      </c>
      <c r="I212" s="174"/>
      <c r="J212" s="170"/>
      <c r="K212" s="170"/>
      <c r="L212" s="175"/>
      <c r="M212" s="176"/>
      <c r="N212" s="177"/>
      <c r="O212" s="177"/>
      <c r="P212" s="177"/>
      <c r="Q212" s="177"/>
      <c r="R212" s="177"/>
      <c r="S212" s="177"/>
      <c r="T212" s="178"/>
      <c r="AT212" s="179" t="s">
        <v>142</v>
      </c>
      <c r="AU212" s="179" t="s">
        <v>84</v>
      </c>
      <c r="AV212" s="11" t="s">
        <v>84</v>
      </c>
      <c r="AW212" s="11" t="s">
        <v>35</v>
      </c>
      <c r="AX212" s="11" t="s">
        <v>74</v>
      </c>
      <c r="AY212" s="179" t="s">
        <v>141</v>
      </c>
    </row>
    <row r="213" spans="1:65" s="11" customFormat="1" ht="11.25">
      <c r="B213" s="169"/>
      <c r="C213" s="170"/>
      <c r="D213" s="160" t="s">
        <v>142</v>
      </c>
      <c r="E213" s="171" t="s">
        <v>28</v>
      </c>
      <c r="F213" s="172" t="s">
        <v>902</v>
      </c>
      <c r="G213" s="170"/>
      <c r="H213" s="173">
        <v>1.5</v>
      </c>
      <c r="I213" s="174"/>
      <c r="J213" s="170"/>
      <c r="K213" s="170"/>
      <c r="L213" s="175"/>
      <c r="M213" s="176"/>
      <c r="N213" s="177"/>
      <c r="O213" s="177"/>
      <c r="P213" s="177"/>
      <c r="Q213" s="177"/>
      <c r="R213" s="177"/>
      <c r="S213" s="177"/>
      <c r="T213" s="178"/>
      <c r="AT213" s="179" t="s">
        <v>142</v>
      </c>
      <c r="AU213" s="179" t="s">
        <v>84</v>
      </c>
      <c r="AV213" s="11" t="s">
        <v>84</v>
      </c>
      <c r="AW213" s="11" t="s">
        <v>35</v>
      </c>
      <c r="AX213" s="11" t="s">
        <v>74</v>
      </c>
      <c r="AY213" s="179" t="s">
        <v>141</v>
      </c>
    </row>
    <row r="214" spans="1:65" s="12" customFormat="1" ht="11.25">
      <c r="B214" s="180"/>
      <c r="C214" s="181"/>
      <c r="D214" s="160" t="s">
        <v>142</v>
      </c>
      <c r="E214" s="182" t="s">
        <v>28</v>
      </c>
      <c r="F214" s="183" t="s">
        <v>145</v>
      </c>
      <c r="G214" s="181"/>
      <c r="H214" s="184">
        <v>2.5</v>
      </c>
      <c r="I214" s="185"/>
      <c r="J214" s="181"/>
      <c r="K214" s="181"/>
      <c r="L214" s="186"/>
      <c r="M214" s="187"/>
      <c r="N214" s="188"/>
      <c r="O214" s="188"/>
      <c r="P214" s="188"/>
      <c r="Q214" s="188"/>
      <c r="R214" s="188"/>
      <c r="S214" s="188"/>
      <c r="T214" s="189"/>
      <c r="AT214" s="190" t="s">
        <v>142</v>
      </c>
      <c r="AU214" s="190" t="s">
        <v>84</v>
      </c>
      <c r="AV214" s="12" t="s">
        <v>140</v>
      </c>
      <c r="AW214" s="12" t="s">
        <v>35</v>
      </c>
      <c r="AX214" s="12" t="s">
        <v>82</v>
      </c>
      <c r="AY214" s="190" t="s">
        <v>141</v>
      </c>
    </row>
    <row r="215" spans="1:65" s="2" customFormat="1" ht="24.2" customHeight="1">
      <c r="A215" s="34"/>
      <c r="B215" s="35"/>
      <c r="C215" s="191" t="s">
        <v>319</v>
      </c>
      <c r="D215" s="191" t="s">
        <v>146</v>
      </c>
      <c r="E215" s="192" t="s">
        <v>734</v>
      </c>
      <c r="F215" s="193" t="s">
        <v>735</v>
      </c>
      <c r="G215" s="194" t="s">
        <v>181</v>
      </c>
      <c r="H215" s="195">
        <v>4.8</v>
      </c>
      <c r="I215" s="196"/>
      <c r="J215" s="197">
        <f>ROUND(I215*H215,2)</f>
        <v>0</v>
      </c>
      <c r="K215" s="193" t="s">
        <v>518</v>
      </c>
      <c r="L215" s="198"/>
      <c r="M215" s="199" t="s">
        <v>28</v>
      </c>
      <c r="N215" s="200" t="s">
        <v>45</v>
      </c>
      <c r="O215" s="64"/>
      <c r="P215" s="154">
        <f>O215*H215</f>
        <v>0</v>
      </c>
      <c r="Q215" s="154">
        <v>1</v>
      </c>
      <c r="R215" s="154">
        <f>Q215*H215</f>
        <v>4.8</v>
      </c>
      <c r="S215" s="154">
        <v>0</v>
      </c>
      <c r="T215" s="155">
        <f>S215*H215</f>
        <v>0</v>
      </c>
      <c r="U215" s="34"/>
      <c r="V215" s="34"/>
      <c r="W215" s="34"/>
      <c r="X215" s="34"/>
      <c r="Y215" s="34"/>
      <c r="Z215" s="34"/>
      <c r="AA215" s="34"/>
      <c r="AB215" s="34"/>
      <c r="AC215" s="34"/>
      <c r="AD215" s="34"/>
      <c r="AE215" s="34"/>
      <c r="AR215" s="156" t="s">
        <v>149</v>
      </c>
      <c r="AT215" s="156" t="s">
        <v>146</v>
      </c>
      <c r="AU215" s="156" t="s">
        <v>84</v>
      </c>
      <c r="AY215" s="17" t="s">
        <v>141</v>
      </c>
      <c r="BE215" s="157">
        <f>IF(N215="základní",J215,0)</f>
        <v>0</v>
      </c>
      <c r="BF215" s="157">
        <f>IF(N215="snížená",J215,0)</f>
        <v>0</v>
      </c>
      <c r="BG215" s="157">
        <f>IF(N215="zákl. přenesená",J215,0)</f>
        <v>0</v>
      </c>
      <c r="BH215" s="157">
        <f>IF(N215="sníž. přenesená",J215,0)</f>
        <v>0</v>
      </c>
      <c r="BI215" s="157">
        <f>IF(N215="nulová",J215,0)</f>
        <v>0</v>
      </c>
      <c r="BJ215" s="17" t="s">
        <v>82</v>
      </c>
      <c r="BK215" s="157">
        <f>ROUND(I215*H215,2)</f>
        <v>0</v>
      </c>
      <c r="BL215" s="17" t="s">
        <v>140</v>
      </c>
      <c r="BM215" s="156" t="s">
        <v>312</v>
      </c>
    </row>
    <row r="216" spans="1:65" s="15" customFormat="1" ht="22.9" customHeight="1">
      <c r="B216" s="216"/>
      <c r="C216" s="217"/>
      <c r="D216" s="218" t="s">
        <v>73</v>
      </c>
      <c r="E216" s="230" t="s">
        <v>748</v>
      </c>
      <c r="F216" s="230" t="s">
        <v>749</v>
      </c>
      <c r="G216" s="217"/>
      <c r="H216" s="217"/>
      <c r="I216" s="220"/>
      <c r="J216" s="231">
        <f>BK216</f>
        <v>0</v>
      </c>
      <c r="K216" s="217"/>
      <c r="L216" s="222"/>
      <c r="M216" s="223"/>
      <c r="N216" s="224"/>
      <c r="O216" s="224"/>
      <c r="P216" s="225">
        <f>SUM(P217:P226)</f>
        <v>0</v>
      </c>
      <c r="Q216" s="224"/>
      <c r="R216" s="225">
        <f>SUM(R217:R226)</f>
        <v>0</v>
      </c>
      <c r="S216" s="224"/>
      <c r="T216" s="226">
        <f>SUM(T217:T226)</f>
        <v>0</v>
      </c>
      <c r="AR216" s="227" t="s">
        <v>82</v>
      </c>
      <c r="AT216" s="228" t="s">
        <v>73</v>
      </c>
      <c r="AU216" s="228" t="s">
        <v>82</v>
      </c>
      <c r="AY216" s="227" t="s">
        <v>141</v>
      </c>
      <c r="BK216" s="229">
        <f>SUM(BK217:BK226)</f>
        <v>0</v>
      </c>
    </row>
    <row r="217" spans="1:65" s="2" customFormat="1" ht="33" customHeight="1">
      <c r="A217" s="34"/>
      <c r="B217" s="35"/>
      <c r="C217" s="145" t="s">
        <v>323</v>
      </c>
      <c r="D217" s="145" t="s">
        <v>135</v>
      </c>
      <c r="E217" s="146" t="s">
        <v>765</v>
      </c>
      <c r="F217" s="147" t="s">
        <v>766</v>
      </c>
      <c r="G217" s="148" t="s">
        <v>181</v>
      </c>
      <c r="H217" s="149">
        <v>211.81800000000001</v>
      </c>
      <c r="I217" s="150"/>
      <c r="J217" s="151">
        <f>ROUND(I217*H217,2)</f>
        <v>0</v>
      </c>
      <c r="K217" s="147" t="s">
        <v>518</v>
      </c>
      <c r="L217" s="39"/>
      <c r="M217" s="152" t="s">
        <v>28</v>
      </c>
      <c r="N217" s="153" t="s">
        <v>45</v>
      </c>
      <c r="O217" s="64"/>
      <c r="P217" s="154">
        <f>O217*H217</f>
        <v>0</v>
      </c>
      <c r="Q217" s="154">
        <v>0</v>
      </c>
      <c r="R217" s="154">
        <f>Q217*H217</f>
        <v>0</v>
      </c>
      <c r="S217" s="154">
        <v>0</v>
      </c>
      <c r="T217" s="155">
        <f>S217*H217</f>
        <v>0</v>
      </c>
      <c r="U217" s="34"/>
      <c r="V217" s="34"/>
      <c r="W217" s="34"/>
      <c r="X217" s="34"/>
      <c r="Y217" s="34"/>
      <c r="Z217" s="34"/>
      <c r="AA217" s="34"/>
      <c r="AB217" s="34"/>
      <c r="AC217" s="34"/>
      <c r="AD217" s="34"/>
      <c r="AE217" s="34"/>
      <c r="AR217" s="156" t="s">
        <v>140</v>
      </c>
      <c r="AT217" s="156" t="s">
        <v>135</v>
      </c>
      <c r="AU217" s="156" t="s">
        <v>84</v>
      </c>
      <c r="AY217" s="17" t="s">
        <v>141</v>
      </c>
      <c r="BE217" s="157">
        <f>IF(N217="základní",J217,0)</f>
        <v>0</v>
      </c>
      <c r="BF217" s="157">
        <f>IF(N217="snížená",J217,0)</f>
        <v>0</v>
      </c>
      <c r="BG217" s="157">
        <f>IF(N217="zákl. přenesená",J217,0)</f>
        <v>0</v>
      </c>
      <c r="BH217" s="157">
        <f>IF(N217="sníž. přenesená",J217,0)</f>
        <v>0</v>
      </c>
      <c r="BI217" s="157">
        <f>IF(N217="nulová",J217,0)</f>
        <v>0</v>
      </c>
      <c r="BJ217" s="17" t="s">
        <v>82</v>
      </c>
      <c r="BK217" s="157">
        <f>ROUND(I217*H217,2)</f>
        <v>0</v>
      </c>
      <c r="BL217" s="17" t="s">
        <v>140</v>
      </c>
      <c r="BM217" s="156" t="s">
        <v>317</v>
      </c>
    </row>
    <row r="218" spans="1:65" s="2" customFormat="1" ht="11.25">
      <c r="A218" s="34"/>
      <c r="B218" s="35"/>
      <c r="C218" s="36"/>
      <c r="D218" s="239" t="s">
        <v>519</v>
      </c>
      <c r="E218" s="36"/>
      <c r="F218" s="240" t="s">
        <v>768</v>
      </c>
      <c r="G218" s="36"/>
      <c r="H218" s="36"/>
      <c r="I218" s="233"/>
      <c r="J218" s="36"/>
      <c r="K218" s="36"/>
      <c r="L218" s="39"/>
      <c r="M218" s="234"/>
      <c r="N218" s="235"/>
      <c r="O218" s="64"/>
      <c r="P218" s="64"/>
      <c r="Q218" s="64"/>
      <c r="R218" s="64"/>
      <c r="S218" s="64"/>
      <c r="T218" s="65"/>
      <c r="U218" s="34"/>
      <c r="V218" s="34"/>
      <c r="W218" s="34"/>
      <c r="X218" s="34"/>
      <c r="Y218" s="34"/>
      <c r="Z218" s="34"/>
      <c r="AA218" s="34"/>
      <c r="AB218" s="34"/>
      <c r="AC218" s="34"/>
      <c r="AD218" s="34"/>
      <c r="AE218" s="34"/>
      <c r="AT218" s="17" t="s">
        <v>519</v>
      </c>
      <c r="AU218" s="17" t="s">
        <v>84</v>
      </c>
    </row>
    <row r="219" spans="1:65" s="2" customFormat="1" ht="24.2" customHeight="1">
      <c r="A219" s="34"/>
      <c r="B219" s="35"/>
      <c r="C219" s="145" t="s">
        <v>229</v>
      </c>
      <c r="D219" s="145" t="s">
        <v>135</v>
      </c>
      <c r="E219" s="146" t="s">
        <v>770</v>
      </c>
      <c r="F219" s="147" t="s">
        <v>771</v>
      </c>
      <c r="G219" s="148" t="s">
        <v>138</v>
      </c>
      <c r="H219" s="149">
        <v>32</v>
      </c>
      <c r="I219" s="150"/>
      <c r="J219" s="151">
        <f>ROUND(I219*H219,2)</f>
        <v>0</v>
      </c>
      <c r="K219" s="147" t="s">
        <v>518</v>
      </c>
      <c r="L219" s="39"/>
      <c r="M219" s="152" t="s">
        <v>28</v>
      </c>
      <c r="N219" s="153" t="s">
        <v>45</v>
      </c>
      <c r="O219" s="64"/>
      <c r="P219" s="154">
        <f>O219*H219</f>
        <v>0</v>
      </c>
      <c r="Q219" s="154">
        <v>0</v>
      </c>
      <c r="R219" s="154">
        <f>Q219*H219</f>
        <v>0</v>
      </c>
      <c r="S219" s="154">
        <v>0</v>
      </c>
      <c r="T219" s="155">
        <f>S219*H219</f>
        <v>0</v>
      </c>
      <c r="U219" s="34"/>
      <c r="V219" s="34"/>
      <c r="W219" s="34"/>
      <c r="X219" s="34"/>
      <c r="Y219" s="34"/>
      <c r="Z219" s="34"/>
      <c r="AA219" s="34"/>
      <c r="AB219" s="34"/>
      <c r="AC219" s="34"/>
      <c r="AD219" s="34"/>
      <c r="AE219" s="34"/>
      <c r="AR219" s="156" t="s">
        <v>140</v>
      </c>
      <c r="AT219" s="156" t="s">
        <v>135</v>
      </c>
      <c r="AU219" s="156" t="s">
        <v>84</v>
      </c>
      <c r="AY219" s="17" t="s">
        <v>141</v>
      </c>
      <c r="BE219" s="157">
        <f>IF(N219="základní",J219,0)</f>
        <v>0</v>
      </c>
      <c r="BF219" s="157">
        <f>IF(N219="snížená",J219,0)</f>
        <v>0</v>
      </c>
      <c r="BG219" s="157">
        <f>IF(N219="zákl. přenesená",J219,0)</f>
        <v>0</v>
      </c>
      <c r="BH219" s="157">
        <f>IF(N219="sníž. přenesená",J219,0)</f>
        <v>0</v>
      </c>
      <c r="BI219" s="157">
        <f>IF(N219="nulová",J219,0)</f>
        <v>0</v>
      </c>
      <c r="BJ219" s="17" t="s">
        <v>82</v>
      </c>
      <c r="BK219" s="157">
        <f>ROUND(I219*H219,2)</f>
        <v>0</v>
      </c>
      <c r="BL219" s="17" t="s">
        <v>140</v>
      </c>
      <c r="BM219" s="156" t="s">
        <v>356</v>
      </c>
    </row>
    <row r="220" spans="1:65" s="2" customFormat="1" ht="11.25">
      <c r="A220" s="34"/>
      <c r="B220" s="35"/>
      <c r="C220" s="36"/>
      <c r="D220" s="239" t="s">
        <v>519</v>
      </c>
      <c r="E220" s="36"/>
      <c r="F220" s="240" t="s">
        <v>773</v>
      </c>
      <c r="G220" s="36"/>
      <c r="H220" s="36"/>
      <c r="I220" s="233"/>
      <c r="J220" s="36"/>
      <c r="K220" s="36"/>
      <c r="L220" s="39"/>
      <c r="M220" s="234"/>
      <c r="N220" s="235"/>
      <c r="O220" s="64"/>
      <c r="P220" s="64"/>
      <c r="Q220" s="64"/>
      <c r="R220" s="64"/>
      <c r="S220" s="64"/>
      <c r="T220" s="65"/>
      <c r="U220" s="34"/>
      <c r="V220" s="34"/>
      <c r="W220" s="34"/>
      <c r="X220" s="34"/>
      <c r="Y220" s="34"/>
      <c r="Z220" s="34"/>
      <c r="AA220" s="34"/>
      <c r="AB220" s="34"/>
      <c r="AC220" s="34"/>
      <c r="AD220" s="34"/>
      <c r="AE220" s="34"/>
      <c r="AT220" s="17" t="s">
        <v>519</v>
      </c>
      <c r="AU220" s="17" t="s">
        <v>84</v>
      </c>
    </row>
    <row r="221" spans="1:65" s="11" customFormat="1" ht="11.25">
      <c r="B221" s="169"/>
      <c r="C221" s="170"/>
      <c r="D221" s="160" t="s">
        <v>142</v>
      </c>
      <c r="E221" s="171" t="s">
        <v>28</v>
      </c>
      <c r="F221" s="172" t="s">
        <v>774</v>
      </c>
      <c r="G221" s="170"/>
      <c r="H221" s="173">
        <v>32</v>
      </c>
      <c r="I221" s="174"/>
      <c r="J221" s="170"/>
      <c r="K221" s="170"/>
      <c r="L221" s="175"/>
      <c r="M221" s="176"/>
      <c r="N221" s="177"/>
      <c r="O221" s="177"/>
      <c r="P221" s="177"/>
      <c r="Q221" s="177"/>
      <c r="R221" s="177"/>
      <c r="S221" s="177"/>
      <c r="T221" s="178"/>
      <c r="AT221" s="179" t="s">
        <v>142</v>
      </c>
      <c r="AU221" s="179" t="s">
        <v>84</v>
      </c>
      <c r="AV221" s="11" t="s">
        <v>84</v>
      </c>
      <c r="AW221" s="11" t="s">
        <v>35</v>
      </c>
      <c r="AX221" s="11" t="s">
        <v>74</v>
      </c>
      <c r="AY221" s="179" t="s">
        <v>141</v>
      </c>
    </row>
    <row r="222" spans="1:65" s="12" customFormat="1" ht="11.25">
      <c r="B222" s="180"/>
      <c r="C222" s="181"/>
      <c r="D222" s="160" t="s">
        <v>142</v>
      </c>
      <c r="E222" s="182" t="s">
        <v>28</v>
      </c>
      <c r="F222" s="183" t="s">
        <v>145</v>
      </c>
      <c r="G222" s="181"/>
      <c r="H222" s="184">
        <v>32</v>
      </c>
      <c r="I222" s="185"/>
      <c r="J222" s="181"/>
      <c r="K222" s="181"/>
      <c r="L222" s="186"/>
      <c r="M222" s="187"/>
      <c r="N222" s="188"/>
      <c r="O222" s="188"/>
      <c r="P222" s="188"/>
      <c r="Q222" s="188"/>
      <c r="R222" s="188"/>
      <c r="S222" s="188"/>
      <c r="T222" s="189"/>
      <c r="AT222" s="190" t="s">
        <v>142</v>
      </c>
      <c r="AU222" s="190" t="s">
        <v>84</v>
      </c>
      <c r="AV222" s="12" t="s">
        <v>140</v>
      </c>
      <c r="AW222" s="12" t="s">
        <v>35</v>
      </c>
      <c r="AX222" s="12" t="s">
        <v>82</v>
      </c>
      <c r="AY222" s="190" t="s">
        <v>141</v>
      </c>
    </row>
    <row r="223" spans="1:65" s="2" customFormat="1" ht="44.25" customHeight="1">
      <c r="A223" s="34"/>
      <c r="B223" s="35"/>
      <c r="C223" s="145" t="s">
        <v>333</v>
      </c>
      <c r="D223" s="145" t="s">
        <v>135</v>
      </c>
      <c r="E223" s="146" t="s">
        <v>791</v>
      </c>
      <c r="F223" s="147" t="s">
        <v>792</v>
      </c>
      <c r="G223" s="148" t="s">
        <v>181</v>
      </c>
      <c r="H223" s="149">
        <v>264</v>
      </c>
      <c r="I223" s="150"/>
      <c r="J223" s="151">
        <f>ROUND(I223*H223,2)</f>
        <v>0</v>
      </c>
      <c r="K223" s="147" t="s">
        <v>518</v>
      </c>
      <c r="L223" s="39"/>
      <c r="M223" s="152" t="s">
        <v>28</v>
      </c>
      <c r="N223" s="153" t="s">
        <v>45</v>
      </c>
      <c r="O223" s="64"/>
      <c r="P223" s="154">
        <f>O223*H223</f>
        <v>0</v>
      </c>
      <c r="Q223" s="154">
        <v>0</v>
      </c>
      <c r="R223" s="154">
        <f>Q223*H223</f>
        <v>0</v>
      </c>
      <c r="S223" s="154">
        <v>0</v>
      </c>
      <c r="T223" s="155">
        <f>S223*H223</f>
        <v>0</v>
      </c>
      <c r="U223" s="34"/>
      <c r="V223" s="34"/>
      <c r="W223" s="34"/>
      <c r="X223" s="34"/>
      <c r="Y223" s="34"/>
      <c r="Z223" s="34"/>
      <c r="AA223" s="34"/>
      <c r="AB223" s="34"/>
      <c r="AC223" s="34"/>
      <c r="AD223" s="34"/>
      <c r="AE223" s="34"/>
      <c r="AR223" s="156" t="s">
        <v>140</v>
      </c>
      <c r="AT223" s="156" t="s">
        <v>135</v>
      </c>
      <c r="AU223" s="156" t="s">
        <v>84</v>
      </c>
      <c r="AY223" s="17" t="s">
        <v>141</v>
      </c>
      <c r="BE223" s="157">
        <f>IF(N223="základní",J223,0)</f>
        <v>0</v>
      </c>
      <c r="BF223" s="157">
        <f>IF(N223="snížená",J223,0)</f>
        <v>0</v>
      </c>
      <c r="BG223" s="157">
        <f>IF(N223="zákl. přenesená",J223,0)</f>
        <v>0</v>
      </c>
      <c r="BH223" s="157">
        <f>IF(N223="sníž. přenesená",J223,0)</f>
        <v>0</v>
      </c>
      <c r="BI223" s="157">
        <f>IF(N223="nulová",J223,0)</f>
        <v>0</v>
      </c>
      <c r="BJ223" s="17" t="s">
        <v>82</v>
      </c>
      <c r="BK223" s="157">
        <f>ROUND(I223*H223,2)</f>
        <v>0</v>
      </c>
      <c r="BL223" s="17" t="s">
        <v>140</v>
      </c>
      <c r="BM223" s="156" t="s">
        <v>330</v>
      </c>
    </row>
    <row r="224" spans="1:65" s="2" customFormat="1" ht="11.25">
      <c r="A224" s="34"/>
      <c r="B224" s="35"/>
      <c r="C224" s="36"/>
      <c r="D224" s="239" t="s">
        <v>519</v>
      </c>
      <c r="E224" s="36"/>
      <c r="F224" s="240" t="s">
        <v>794</v>
      </c>
      <c r="G224" s="36"/>
      <c r="H224" s="36"/>
      <c r="I224" s="233"/>
      <c r="J224" s="36"/>
      <c r="K224" s="36"/>
      <c r="L224" s="39"/>
      <c r="M224" s="234"/>
      <c r="N224" s="235"/>
      <c r="O224" s="64"/>
      <c r="P224" s="64"/>
      <c r="Q224" s="64"/>
      <c r="R224" s="64"/>
      <c r="S224" s="64"/>
      <c r="T224" s="65"/>
      <c r="U224" s="34"/>
      <c r="V224" s="34"/>
      <c r="W224" s="34"/>
      <c r="X224" s="34"/>
      <c r="Y224" s="34"/>
      <c r="Z224" s="34"/>
      <c r="AA224" s="34"/>
      <c r="AB224" s="34"/>
      <c r="AC224" s="34"/>
      <c r="AD224" s="34"/>
      <c r="AE224" s="34"/>
      <c r="AT224" s="17" t="s">
        <v>519</v>
      </c>
      <c r="AU224" s="17" t="s">
        <v>84</v>
      </c>
    </row>
    <row r="225" spans="1:65" s="11" customFormat="1" ht="11.25">
      <c r="B225" s="169"/>
      <c r="C225" s="170"/>
      <c r="D225" s="160" t="s">
        <v>142</v>
      </c>
      <c r="E225" s="171" t="s">
        <v>28</v>
      </c>
      <c r="F225" s="172" t="s">
        <v>795</v>
      </c>
      <c r="G225" s="170"/>
      <c r="H225" s="173">
        <v>264</v>
      </c>
      <c r="I225" s="174"/>
      <c r="J225" s="170"/>
      <c r="K225" s="170"/>
      <c r="L225" s="175"/>
      <c r="M225" s="176"/>
      <c r="N225" s="177"/>
      <c r="O225" s="177"/>
      <c r="P225" s="177"/>
      <c r="Q225" s="177"/>
      <c r="R225" s="177"/>
      <c r="S225" s="177"/>
      <c r="T225" s="178"/>
      <c r="AT225" s="179" t="s">
        <v>142</v>
      </c>
      <c r="AU225" s="179" t="s">
        <v>84</v>
      </c>
      <c r="AV225" s="11" t="s">
        <v>84</v>
      </c>
      <c r="AW225" s="11" t="s">
        <v>35</v>
      </c>
      <c r="AX225" s="11" t="s">
        <v>74</v>
      </c>
      <c r="AY225" s="179" t="s">
        <v>141</v>
      </c>
    </row>
    <row r="226" spans="1:65" s="12" customFormat="1" ht="11.25">
      <c r="B226" s="180"/>
      <c r="C226" s="181"/>
      <c r="D226" s="160" t="s">
        <v>142</v>
      </c>
      <c r="E226" s="182" t="s">
        <v>28</v>
      </c>
      <c r="F226" s="183" t="s">
        <v>145</v>
      </c>
      <c r="G226" s="181"/>
      <c r="H226" s="184">
        <v>264</v>
      </c>
      <c r="I226" s="185"/>
      <c r="J226" s="181"/>
      <c r="K226" s="181"/>
      <c r="L226" s="186"/>
      <c r="M226" s="187"/>
      <c r="N226" s="188"/>
      <c r="O226" s="188"/>
      <c r="P226" s="188"/>
      <c r="Q226" s="188"/>
      <c r="R226" s="188"/>
      <c r="S226" s="188"/>
      <c r="T226" s="189"/>
      <c r="AT226" s="190" t="s">
        <v>142</v>
      </c>
      <c r="AU226" s="190" t="s">
        <v>84</v>
      </c>
      <c r="AV226" s="12" t="s">
        <v>140</v>
      </c>
      <c r="AW226" s="12" t="s">
        <v>35</v>
      </c>
      <c r="AX226" s="12" t="s">
        <v>82</v>
      </c>
      <c r="AY226" s="190" t="s">
        <v>141</v>
      </c>
    </row>
    <row r="227" spans="1:65" s="15" customFormat="1" ht="22.9" customHeight="1">
      <c r="B227" s="216"/>
      <c r="C227" s="217"/>
      <c r="D227" s="218" t="s">
        <v>73</v>
      </c>
      <c r="E227" s="230" t="s">
        <v>796</v>
      </c>
      <c r="F227" s="230" t="s">
        <v>797</v>
      </c>
      <c r="G227" s="217"/>
      <c r="H227" s="217"/>
      <c r="I227" s="220"/>
      <c r="J227" s="231">
        <f>BK227</f>
        <v>0</v>
      </c>
      <c r="K227" s="217"/>
      <c r="L227" s="222"/>
      <c r="M227" s="223"/>
      <c r="N227" s="224"/>
      <c r="O227" s="224"/>
      <c r="P227" s="225">
        <f>SUM(P228:P233)</f>
        <v>0</v>
      </c>
      <c r="Q227" s="224"/>
      <c r="R227" s="225">
        <f>SUM(R228:R233)</f>
        <v>0</v>
      </c>
      <c r="S227" s="224"/>
      <c r="T227" s="226">
        <f>SUM(T228:T233)</f>
        <v>0</v>
      </c>
      <c r="AR227" s="227" t="s">
        <v>82</v>
      </c>
      <c r="AT227" s="228" t="s">
        <v>73</v>
      </c>
      <c r="AU227" s="228" t="s">
        <v>82</v>
      </c>
      <c r="AY227" s="227" t="s">
        <v>141</v>
      </c>
      <c r="BK227" s="229">
        <f>SUM(BK228:BK233)</f>
        <v>0</v>
      </c>
    </row>
    <row r="228" spans="1:65" s="2" customFormat="1" ht="44.25" customHeight="1">
      <c r="A228" s="34"/>
      <c r="B228" s="35"/>
      <c r="C228" s="145" t="s">
        <v>234</v>
      </c>
      <c r="D228" s="145" t="s">
        <v>135</v>
      </c>
      <c r="E228" s="146" t="s">
        <v>798</v>
      </c>
      <c r="F228" s="147" t="s">
        <v>799</v>
      </c>
      <c r="G228" s="148" t="s">
        <v>181</v>
      </c>
      <c r="H228" s="149">
        <v>327.95499999999998</v>
      </c>
      <c r="I228" s="150"/>
      <c r="J228" s="151">
        <f>ROUND(I228*H228,2)</f>
        <v>0</v>
      </c>
      <c r="K228" s="147" t="s">
        <v>518</v>
      </c>
      <c r="L228" s="39"/>
      <c r="M228" s="152" t="s">
        <v>28</v>
      </c>
      <c r="N228" s="153" t="s">
        <v>45</v>
      </c>
      <c r="O228" s="64"/>
      <c r="P228" s="154">
        <f>O228*H228</f>
        <v>0</v>
      </c>
      <c r="Q228" s="154">
        <v>0</v>
      </c>
      <c r="R228" s="154">
        <f>Q228*H228</f>
        <v>0</v>
      </c>
      <c r="S228" s="154">
        <v>0</v>
      </c>
      <c r="T228" s="155">
        <f>S228*H228</f>
        <v>0</v>
      </c>
      <c r="U228" s="34"/>
      <c r="V228" s="34"/>
      <c r="W228" s="34"/>
      <c r="X228" s="34"/>
      <c r="Y228" s="34"/>
      <c r="Z228" s="34"/>
      <c r="AA228" s="34"/>
      <c r="AB228" s="34"/>
      <c r="AC228" s="34"/>
      <c r="AD228" s="34"/>
      <c r="AE228" s="34"/>
      <c r="AR228" s="156" t="s">
        <v>140</v>
      </c>
      <c r="AT228" s="156" t="s">
        <v>135</v>
      </c>
      <c r="AU228" s="156" t="s">
        <v>84</v>
      </c>
      <c r="AY228" s="17" t="s">
        <v>141</v>
      </c>
      <c r="BE228" s="157">
        <f>IF(N228="základní",J228,0)</f>
        <v>0</v>
      </c>
      <c r="BF228" s="157">
        <f>IF(N228="snížená",J228,0)</f>
        <v>0</v>
      </c>
      <c r="BG228" s="157">
        <f>IF(N228="zákl. přenesená",J228,0)</f>
        <v>0</v>
      </c>
      <c r="BH228" s="157">
        <f>IF(N228="sníž. přenesená",J228,0)</f>
        <v>0</v>
      </c>
      <c r="BI228" s="157">
        <f>IF(N228="nulová",J228,0)</f>
        <v>0</v>
      </c>
      <c r="BJ228" s="17" t="s">
        <v>82</v>
      </c>
      <c r="BK228" s="157">
        <f>ROUND(I228*H228,2)</f>
        <v>0</v>
      </c>
      <c r="BL228" s="17" t="s">
        <v>140</v>
      </c>
      <c r="BM228" s="156" t="s">
        <v>336</v>
      </c>
    </row>
    <row r="229" spans="1:65" s="2" customFormat="1" ht="11.25">
      <c r="A229" s="34"/>
      <c r="B229" s="35"/>
      <c r="C229" s="36"/>
      <c r="D229" s="239" t="s">
        <v>519</v>
      </c>
      <c r="E229" s="36"/>
      <c r="F229" s="240" t="s">
        <v>801</v>
      </c>
      <c r="G229" s="36"/>
      <c r="H229" s="36"/>
      <c r="I229" s="233"/>
      <c r="J229" s="36"/>
      <c r="K229" s="36"/>
      <c r="L229" s="39"/>
      <c r="M229" s="234"/>
      <c r="N229" s="235"/>
      <c r="O229" s="64"/>
      <c r="P229" s="64"/>
      <c r="Q229" s="64"/>
      <c r="R229" s="64"/>
      <c r="S229" s="64"/>
      <c r="T229" s="65"/>
      <c r="U229" s="34"/>
      <c r="V229" s="34"/>
      <c r="W229" s="34"/>
      <c r="X229" s="34"/>
      <c r="Y229" s="34"/>
      <c r="Z229" s="34"/>
      <c r="AA229" s="34"/>
      <c r="AB229" s="34"/>
      <c r="AC229" s="34"/>
      <c r="AD229" s="34"/>
      <c r="AE229" s="34"/>
      <c r="AT229" s="17" t="s">
        <v>519</v>
      </c>
      <c r="AU229" s="17" t="s">
        <v>84</v>
      </c>
    </row>
    <row r="230" spans="1:65" s="2" customFormat="1" ht="55.5" customHeight="1">
      <c r="A230" s="34"/>
      <c r="B230" s="35"/>
      <c r="C230" s="145" t="s">
        <v>343</v>
      </c>
      <c r="D230" s="145" t="s">
        <v>135</v>
      </c>
      <c r="E230" s="146" t="s">
        <v>803</v>
      </c>
      <c r="F230" s="147" t="s">
        <v>804</v>
      </c>
      <c r="G230" s="148" t="s">
        <v>181</v>
      </c>
      <c r="H230" s="149">
        <v>327.95499999999998</v>
      </c>
      <c r="I230" s="150"/>
      <c r="J230" s="151">
        <f>ROUND(I230*H230,2)</f>
        <v>0</v>
      </c>
      <c r="K230" s="147" t="s">
        <v>518</v>
      </c>
      <c r="L230" s="39"/>
      <c r="M230" s="152" t="s">
        <v>28</v>
      </c>
      <c r="N230" s="153" t="s">
        <v>45</v>
      </c>
      <c r="O230" s="64"/>
      <c r="P230" s="154">
        <f>O230*H230</f>
        <v>0</v>
      </c>
      <c r="Q230" s="154">
        <v>0</v>
      </c>
      <c r="R230" s="154">
        <f>Q230*H230</f>
        <v>0</v>
      </c>
      <c r="S230" s="154">
        <v>0</v>
      </c>
      <c r="T230" s="155">
        <f>S230*H230</f>
        <v>0</v>
      </c>
      <c r="U230" s="34"/>
      <c r="V230" s="34"/>
      <c r="W230" s="34"/>
      <c r="X230" s="34"/>
      <c r="Y230" s="34"/>
      <c r="Z230" s="34"/>
      <c r="AA230" s="34"/>
      <c r="AB230" s="34"/>
      <c r="AC230" s="34"/>
      <c r="AD230" s="34"/>
      <c r="AE230" s="34"/>
      <c r="AR230" s="156" t="s">
        <v>140</v>
      </c>
      <c r="AT230" s="156" t="s">
        <v>135</v>
      </c>
      <c r="AU230" s="156" t="s">
        <v>84</v>
      </c>
      <c r="AY230" s="17" t="s">
        <v>141</v>
      </c>
      <c r="BE230" s="157">
        <f>IF(N230="základní",J230,0)</f>
        <v>0</v>
      </c>
      <c r="BF230" s="157">
        <f>IF(N230="snížená",J230,0)</f>
        <v>0</v>
      </c>
      <c r="BG230" s="157">
        <f>IF(N230="zákl. přenesená",J230,0)</f>
        <v>0</v>
      </c>
      <c r="BH230" s="157">
        <f>IF(N230="sníž. přenesená",J230,0)</f>
        <v>0</v>
      </c>
      <c r="BI230" s="157">
        <f>IF(N230="nulová",J230,0)</f>
        <v>0</v>
      </c>
      <c r="BJ230" s="17" t="s">
        <v>82</v>
      </c>
      <c r="BK230" s="157">
        <f>ROUND(I230*H230,2)</f>
        <v>0</v>
      </c>
      <c r="BL230" s="17" t="s">
        <v>140</v>
      </c>
      <c r="BM230" s="156" t="s">
        <v>360</v>
      </c>
    </row>
    <row r="231" spans="1:65" s="2" customFormat="1" ht="11.25">
      <c r="A231" s="34"/>
      <c r="B231" s="35"/>
      <c r="C231" s="36"/>
      <c r="D231" s="239" t="s">
        <v>519</v>
      </c>
      <c r="E231" s="36"/>
      <c r="F231" s="240" t="s">
        <v>806</v>
      </c>
      <c r="G231" s="36"/>
      <c r="H231" s="36"/>
      <c r="I231" s="233"/>
      <c r="J231" s="36"/>
      <c r="K231" s="36"/>
      <c r="L231" s="39"/>
      <c r="M231" s="234"/>
      <c r="N231" s="235"/>
      <c r="O231" s="64"/>
      <c r="P231" s="64"/>
      <c r="Q231" s="64"/>
      <c r="R231" s="64"/>
      <c r="S231" s="64"/>
      <c r="T231" s="65"/>
      <c r="U231" s="34"/>
      <c r="V231" s="34"/>
      <c r="W231" s="34"/>
      <c r="X231" s="34"/>
      <c r="Y231" s="34"/>
      <c r="Z231" s="34"/>
      <c r="AA231" s="34"/>
      <c r="AB231" s="34"/>
      <c r="AC231" s="34"/>
      <c r="AD231" s="34"/>
      <c r="AE231" s="34"/>
      <c r="AT231" s="17" t="s">
        <v>519</v>
      </c>
      <c r="AU231" s="17" t="s">
        <v>84</v>
      </c>
    </row>
    <row r="232" spans="1:65" s="2" customFormat="1" ht="49.15" customHeight="1">
      <c r="A232" s="34"/>
      <c r="B232" s="35"/>
      <c r="C232" s="145" t="s">
        <v>238</v>
      </c>
      <c r="D232" s="145" t="s">
        <v>135</v>
      </c>
      <c r="E232" s="146" t="s">
        <v>807</v>
      </c>
      <c r="F232" s="147" t="s">
        <v>808</v>
      </c>
      <c r="G232" s="148" t="s">
        <v>181</v>
      </c>
      <c r="H232" s="149">
        <v>75</v>
      </c>
      <c r="I232" s="150"/>
      <c r="J232" s="151">
        <f>ROUND(I232*H232,2)</f>
        <v>0</v>
      </c>
      <c r="K232" s="147" t="s">
        <v>518</v>
      </c>
      <c r="L232" s="39"/>
      <c r="M232" s="152" t="s">
        <v>28</v>
      </c>
      <c r="N232" s="153" t="s">
        <v>45</v>
      </c>
      <c r="O232" s="64"/>
      <c r="P232" s="154">
        <f>O232*H232</f>
        <v>0</v>
      </c>
      <c r="Q232" s="154">
        <v>0</v>
      </c>
      <c r="R232" s="154">
        <f>Q232*H232</f>
        <v>0</v>
      </c>
      <c r="S232" s="154">
        <v>0</v>
      </c>
      <c r="T232" s="155">
        <f>S232*H232</f>
        <v>0</v>
      </c>
      <c r="U232" s="34"/>
      <c r="V232" s="34"/>
      <c r="W232" s="34"/>
      <c r="X232" s="34"/>
      <c r="Y232" s="34"/>
      <c r="Z232" s="34"/>
      <c r="AA232" s="34"/>
      <c r="AB232" s="34"/>
      <c r="AC232" s="34"/>
      <c r="AD232" s="34"/>
      <c r="AE232" s="34"/>
      <c r="AR232" s="156" t="s">
        <v>140</v>
      </c>
      <c r="AT232" s="156" t="s">
        <v>135</v>
      </c>
      <c r="AU232" s="156" t="s">
        <v>84</v>
      </c>
      <c r="AY232" s="17" t="s">
        <v>141</v>
      </c>
      <c r="BE232" s="157">
        <f>IF(N232="základní",J232,0)</f>
        <v>0</v>
      </c>
      <c r="BF232" s="157">
        <f>IF(N232="snížená",J232,0)</f>
        <v>0</v>
      </c>
      <c r="BG232" s="157">
        <f>IF(N232="zákl. přenesená",J232,0)</f>
        <v>0</v>
      </c>
      <c r="BH232" s="157">
        <f>IF(N232="sníž. přenesená",J232,0)</f>
        <v>0</v>
      </c>
      <c r="BI232" s="157">
        <f>IF(N232="nulová",J232,0)</f>
        <v>0</v>
      </c>
      <c r="BJ232" s="17" t="s">
        <v>82</v>
      </c>
      <c r="BK232" s="157">
        <f>ROUND(I232*H232,2)</f>
        <v>0</v>
      </c>
      <c r="BL232" s="17" t="s">
        <v>140</v>
      </c>
      <c r="BM232" s="156" t="s">
        <v>298</v>
      </c>
    </row>
    <row r="233" spans="1:65" s="2" customFormat="1" ht="11.25">
      <c r="A233" s="34"/>
      <c r="B233" s="35"/>
      <c r="C233" s="36"/>
      <c r="D233" s="239" t="s">
        <v>519</v>
      </c>
      <c r="E233" s="36"/>
      <c r="F233" s="240" t="s">
        <v>809</v>
      </c>
      <c r="G233" s="36"/>
      <c r="H233" s="36"/>
      <c r="I233" s="233"/>
      <c r="J233" s="36"/>
      <c r="K233" s="36"/>
      <c r="L233" s="39"/>
      <c r="M233" s="234"/>
      <c r="N233" s="235"/>
      <c r="O233" s="64"/>
      <c r="P233" s="64"/>
      <c r="Q233" s="64"/>
      <c r="R233" s="64"/>
      <c r="S233" s="64"/>
      <c r="T233" s="65"/>
      <c r="U233" s="34"/>
      <c r="V233" s="34"/>
      <c r="W233" s="34"/>
      <c r="X233" s="34"/>
      <c r="Y233" s="34"/>
      <c r="Z233" s="34"/>
      <c r="AA233" s="34"/>
      <c r="AB233" s="34"/>
      <c r="AC233" s="34"/>
      <c r="AD233" s="34"/>
      <c r="AE233" s="34"/>
      <c r="AT233" s="17" t="s">
        <v>519</v>
      </c>
      <c r="AU233" s="17" t="s">
        <v>84</v>
      </c>
    </row>
    <row r="234" spans="1:65" s="15" customFormat="1" ht="25.9" customHeight="1">
      <c r="B234" s="216"/>
      <c r="C234" s="217"/>
      <c r="D234" s="218" t="s">
        <v>73</v>
      </c>
      <c r="E234" s="219" t="s">
        <v>810</v>
      </c>
      <c r="F234" s="219" t="s">
        <v>811</v>
      </c>
      <c r="G234" s="217"/>
      <c r="H234" s="217"/>
      <c r="I234" s="220"/>
      <c r="J234" s="221">
        <f>BK234</f>
        <v>0</v>
      </c>
      <c r="K234" s="217"/>
      <c r="L234" s="222"/>
      <c r="M234" s="223"/>
      <c r="N234" s="224"/>
      <c r="O234" s="224"/>
      <c r="P234" s="225">
        <f>P235</f>
        <v>0</v>
      </c>
      <c r="Q234" s="224"/>
      <c r="R234" s="225">
        <f>R235</f>
        <v>0.31918848</v>
      </c>
      <c r="S234" s="224"/>
      <c r="T234" s="226">
        <f>T235</f>
        <v>0</v>
      </c>
      <c r="AR234" s="227" t="s">
        <v>84</v>
      </c>
      <c r="AT234" s="228" t="s">
        <v>73</v>
      </c>
      <c r="AU234" s="228" t="s">
        <v>74</v>
      </c>
      <c r="AY234" s="227" t="s">
        <v>141</v>
      </c>
      <c r="BK234" s="229">
        <f>BK235</f>
        <v>0</v>
      </c>
    </row>
    <row r="235" spans="1:65" s="15" customFormat="1" ht="22.9" customHeight="1">
      <c r="B235" s="216"/>
      <c r="C235" s="217"/>
      <c r="D235" s="218" t="s">
        <v>73</v>
      </c>
      <c r="E235" s="230" t="s">
        <v>812</v>
      </c>
      <c r="F235" s="230" t="s">
        <v>813</v>
      </c>
      <c r="G235" s="217"/>
      <c r="H235" s="217"/>
      <c r="I235" s="220"/>
      <c r="J235" s="231">
        <f>BK235</f>
        <v>0</v>
      </c>
      <c r="K235" s="217"/>
      <c r="L235" s="222"/>
      <c r="M235" s="223"/>
      <c r="N235" s="224"/>
      <c r="O235" s="224"/>
      <c r="P235" s="225">
        <f>SUM(P236:P253)</f>
        <v>0</v>
      </c>
      <c r="Q235" s="224"/>
      <c r="R235" s="225">
        <f>SUM(R236:R253)</f>
        <v>0.31918848</v>
      </c>
      <c r="S235" s="224"/>
      <c r="T235" s="226">
        <f>SUM(T236:T253)</f>
        <v>0</v>
      </c>
      <c r="AR235" s="227" t="s">
        <v>84</v>
      </c>
      <c r="AT235" s="228" t="s">
        <v>73</v>
      </c>
      <c r="AU235" s="228" t="s">
        <v>82</v>
      </c>
      <c r="AY235" s="227" t="s">
        <v>141</v>
      </c>
      <c r="BK235" s="229">
        <f>SUM(BK236:BK253)</f>
        <v>0</v>
      </c>
    </row>
    <row r="236" spans="1:65" s="2" customFormat="1" ht="24.2" customHeight="1">
      <c r="A236" s="34"/>
      <c r="B236" s="35"/>
      <c r="C236" s="145" t="s">
        <v>353</v>
      </c>
      <c r="D236" s="145" t="s">
        <v>135</v>
      </c>
      <c r="E236" s="146" t="s">
        <v>815</v>
      </c>
      <c r="F236" s="147" t="s">
        <v>816</v>
      </c>
      <c r="G236" s="148" t="s">
        <v>600</v>
      </c>
      <c r="H236" s="149">
        <v>267.83999999999997</v>
      </c>
      <c r="I236" s="150"/>
      <c r="J236" s="151">
        <f>ROUND(I236*H236,2)</f>
        <v>0</v>
      </c>
      <c r="K236" s="147" t="s">
        <v>518</v>
      </c>
      <c r="L236" s="39"/>
      <c r="M236" s="152" t="s">
        <v>28</v>
      </c>
      <c r="N236" s="153" t="s">
        <v>45</v>
      </c>
      <c r="O236" s="64"/>
      <c r="P236" s="154">
        <f>O236*H236</f>
        <v>0</v>
      </c>
      <c r="Q236" s="154">
        <v>4.6999999999999997E-5</v>
      </c>
      <c r="R236" s="154">
        <f>Q236*H236</f>
        <v>1.2588479999999997E-2</v>
      </c>
      <c r="S236" s="154">
        <v>0</v>
      </c>
      <c r="T236" s="155">
        <f>S236*H236</f>
        <v>0</v>
      </c>
      <c r="U236" s="34"/>
      <c r="V236" s="34"/>
      <c r="W236" s="34"/>
      <c r="X236" s="34"/>
      <c r="Y236" s="34"/>
      <c r="Z236" s="34"/>
      <c r="AA236" s="34"/>
      <c r="AB236" s="34"/>
      <c r="AC236" s="34"/>
      <c r="AD236" s="34"/>
      <c r="AE236" s="34"/>
      <c r="AR236" s="156" t="s">
        <v>173</v>
      </c>
      <c r="AT236" s="156" t="s">
        <v>135</v>
      </c>
      <c r="AU236" s="156" t="s">
        <v>84</v>
      </c>
      <c r="AY236" s="17" t="s">
        <v>141</v>
      </c>
      <c r="BE236" s="157">
        <f>IF(N236="základní",J236,0)</f>
        <v>0</v>
      </c>
      <c r="BF236" s="157">
        <f>IF(N236="snížená",J236,0)</f>
        <v>0</v>
      </c>
      <c r="BG236" s="157">
        <f>IF(N236="zákl. přenesená",J236,0)</f>
        <v>0</v>
      </c>
      <c r="BH236" s="157">
        <f>IF(N236="sníž. přenesená",J236,0)</f>
        <v>0</v>
      </c>
      <c r="BI236" s="157">
        <f>IF(N236="nulová",J236,0)</f>
        <v>0</v>
      </c>
      <c r="BJ236" s="17" t="s">
        <v>82</v>
      </c>
      <c r="BK236" s="157">
        <f>ROUND(I236*H236,2)</f>
        <v>0</v>
      </c>
      <c r="BL236" s="17" t="s">
        <v>173</v>
      </c>
      <c r="BM236" s="156" t="s">
        <v>302</v>
      </c>
    </row>
    <row r="237" spans="1:65" s="2" customFormat="1" ht="11.25">
      <c r="A237" s="34"/>
      <c r="B237" s="35"/>
      <c r="C237" s="36"/>
      <c r="D237" s="239" t="s">
        <v>519</v>
      </c>
      <c r="E237" s="36"/>
      <c r="F237" s="240" t="s">
        <v>817</v>
      </c>
      <c r="G237" s="36"/>
      <c r="H237" s="36"/>
      <c r="I237" s="233"/>
      <c r="J237" s="36"/>
      <c r="K237" s="36"/>
      <c r="L237" s="39"/>
      <c r="M237" s="234"/>
      <c r="N237" s="235"/>
      <c r="O237" s="64"/>
      <c r="P237" s="64"/>
      <c r="Q237" s="64"/>
      <c r="R237" s="64"/>
      <c r="S237" s="64"/>
      <c r="T237" s="65"/>
      <c r="U237" s="34"/>
      <c r="V237" s="34"/>
      <c r="W237" s="34"/>
      <c r="X237" s="34"/>
      <c r="Y237" s="34"/>
      <c r="Z237" s="34"/>
      <c r="AA237" s="34"/>
      <c r="AB237" s="34"/>
      <c r="AC237" s="34"/>
      <c r="AD237" s="34"/>
      <c r="AE237" s="34"/>
      <c r="AT237" s="17" t="s">
        <v>519</v>
      </c>
      <c r="AU237" s="17" t="s">
        <v>84</v>
      </c>
    </row>
    <row r="238" spans="1:65" s="11" customFormat="1" ht="11.25">
      <c r="B238" s="169"/>
      <c r="C238" s="170"/>
      <c r="D238" s="160" t="s">
        <v>142</v>
      </c>
      <c r="E238" s="171" t="s">
        <v>28</v>
      </c>
      <c r="F238" s="172" t="s">
        <v>903</v>
      </c>
      <c r="G238" s="170"/>
      <c r="H238" s="173">
        <v>156.24</v>
      </c>
      <c r="I238" s="174"/>
      <c r="J238" s="170"/>
      <c r="K238" s="170"/>
      <c r="L238" s="175"/>
      <c r="M238" s="176"/>
      <c r="N238" s="177"/>
      <c r="O238" s="177"/>
      <c r="P238" s="177"/>
      <c r="Q238" s="177"/>
      <c r="R238" s="177"/>
      <c r="S238" s="177"/>
      <c r="T238" s="178"/>
      <c r="AT238" s="179" t="s">
        <v>142</v>
      </c>
      <c r="AU238" s="179" t="s">
        <v>84</v>
      </c>
      <c r="AV238" s="11" t="s">
        <v>84</v>
      </c>
      <c r="AW238" s="11" t="s">
        <v>35</v>
      </c>
      <c r="AX238" s="11" t="s">
        <v>74</v>
      </c>
      <c r="AY238" s="179" t="s">
        <v>141</v>
      </c>
    </row>
    <row r="239" spans="1:65" s="11" customFormat="1" ht="11.25">
      <c r="B239" s="169"/>
      <c r="C239" s="170"/>
      <c r="D239" s="160" t="s">
        <v>142</v>
      </c>
      <c r="E239" s="171" t="s">
        <v>28</v>
      </c>
      <c r="F239" s="172" t="s">
        <v>904</v>
      </c>
      <c r="G239" s="170"/>
      <c r="H239" s="173">
        <v>111.6</v>
      </c>
      <c r="I239" s="174"/>
      <c r="J239" s="170"/>
      <c r="K239" s="170"/>
      <c r="L239" s="175"/>
      <c r="M239" s="176"/>
      <c r="N239" s="177"/>
      <c r="O239" s="177"/>
      <c r="P239" s="177"/>
      <c r="Q239" s="177"/>
      <c r="R239" s="177"/>
      <c r="S239" s="177"/>
      <c r="T239" s="178"/>
      <c r="AT239" s="179" t="s">
        <v>142</v>
      </c>
      <c r="AU239" s="179" t="s">
        <v>84</v>
      </c>
      <c r="AV239" s="11" t="s">
        <v>84</v>
      </c>
      <c r="AW239" s="11" t="s">
        <v>35</v>
      </c>
      <c r="AX239" s="11" t="s">
        <v>74</v>
      </c>
      <c r="AY239" s="179" t="s">
        <v>141</v>
      </c>
    </row>
    <row r="240" spans="1:65" s="12" customFormat="1" ht="11.25">
      <c r="B240" s="180"/>
      <c r="C240" s="181"/>
      <c r="D240" s="160" t="s">
        <v>142</v>
      </c>
      <c r="E240" s="182" t="s">
        <v>28</v>
      </c>
      <c r="F240" s="183" t="s">
        <v>145</v>
      </c>
      <c r="G240" s="181"/>
      <c r="H240" s="184">
        <v>267.84000000000003</v>
      </c>
      <c r="I240" s="185"/>
      <c r="J240" s="181"/>
      <c r="K240" s="181"/>
      <c r="L240" s="186"/>
      <c r="M240" s="187"/>
      <c r="N240" s="188"/>
      <c r="O240" s="188"/>
      <c r="P240" s="188"/>
      <c r="Q240" s="188"/>
      <c r="R240" s="188"/>
      <c r="S240" s="188"/>
      <c r="T240" s="189"/>
      <c r="AT240" s="190" t="s">
        <v>142</v>
      </c>
      <c r="AU240" s="190" t="s">
        <v>84</v>
      </c>
      <c r="AV240" s="12" t="s">
        <v>140</v>
      </c>
      <c r="AW240" s="12" t="s">
        <v>35</v>
      </c>
      <c r="AX240" s="12" t="s">
        <v>82</v>
      </c>
      <c r="AY240" s="190" t="s">
        <v>141</v>
      </c>
    </row>
    <row r="241" spans="1:65" s="2" customFormat="1" ht="16.5" customHeight="1">
      <c r="A241" s="34"/>
      <c r="B241" s="35"/>
      <c r="C241" s="191" t="s">
        <v>242</v>
      </c>
      <c r="D241" s="191" t="s">
        <v>146</v>
      </c>
      <c r="E241" s="192" t="s">
        <v>820</v>
      </c>
      <c r="F241" s="193" t="s">
        <v>821</v>
      </c>
      <c r="G241" s="194" t="s">
        <v>208</v>
      </c>
      <c r="H241" s="195">
        <v>21</v>
      </c>
      <c r="I241" s="196"/>
      <c r="J241" s="197">
        <f>ROUND(I241*H241,2)</f>
        <v>0</v>
      </c>
      <c r="K241" s="193" t="s">
        <v>518</v>
      </c>
      <c r="L241" s="198"/>
      <c r="M241" s="199" t="s">
        <v>28</v>
      </c>
      <c r="N241" s="200" t="s">
        <v>45</v>
      </c>
      <c r="O241" s="64"/>
      <c r="P241" s="154">
        <f>O241*H241</f>
        <v>0</v>
      </c>
      <c r="Q241" s="154">
        <v>1.46E-2</v>
      </c>
      <c r="R241" s="154">
        <f>Q241*H241</f>
        <v>0.30659999999999998</v>
      </c>
      <c r="S241" s="154">
        <v>0</v>
      </c>
      <c r="T241" s="155">
        <f>S241*H241</f>
        <v>0</v>
      </c>
      <c r="U241" s="34"/>
      <c r="V241" s="34"/>
      <c r="W241" s="34"/>
      <c r="X241" s="34"/>
      <c r="Y241" s="34"/>
      <c r="Z241" s="34"/>
      <c r="AA241" s="34"/>
      <c r="AB241" s="34"/>
      <c r="AC241" s="34"/>
      <c r="AD241" s="34"/>
      <c r="AE241" s="34"/>
      <c r="AR241" s="156" t="s">
        <v>214</v>
      </c>
      <c r="AT241" s="156" t="s">
        <v>146</v>
      </c>
      <c r="AU241" s="156" t="s">
        <v>84</v>
      </c>
      <c r="AY241" s="17" t="s">
        <v>141</v>
      </c>
      <c r="BE241" s="157">
        <f>IF(N241="základní",J241,0)</f>
        <v>0</v>
      </c>
      <c r="BF241" s="157">
        <f>IF(N241="snížená",J241,0)</f>
        <v>0</v>
      </c>
      <c r="BG241" s="157">
        <f>IF(N241="zákl. přenesená",J241,0)</f>
        <v>0</v>
      </c>
      <c r="BH241" s="157">
        <f>IF(N241="sníž. přenesená",J241,0)</f>
        <v>0</v>
      </c>
      <c r="BI241" s="157">
        <f>IF(N241="nulová",J241,0)</f>
        <v>0</v>
      </c>
      <c r="BJ241" s="17" t="s">
        <v>82</v>
      </c>
      <c r="BK241" s="157">
        <f>ROUND(I241*H241,2)</f>
        <v>0</v>
      </c>
      <c r="BL241" s="17" t="s">
        <v>173</v>
      </c>
      <c r="BM241" s="156" t="s">
        <v>305</v>
      </c>
    </row>
    <row r="242" spans="1:65" s="11" customFormat="1" ht="11.25">
      <c r="B242" s="169"/>
      <c r="C242" s="170"/>
      <c r="D242" s="160" t="s">
        <v>142</v>
      </c>
      <c r="E242" s="171" t="s">
        <v>28</v>
      </c>
      <c r="F242" s="172" t="s">
        <v>905</v>
      </c>
      <c r="G242" s="170"/>
      <c r="H242" s="173">
        <v>12</v>
      </c>
      <c r="I242" s="174"/>
      <c r="J242" s="170"/>
      <c r="K242" s="170"/>
      <c r="L242" s="175"/>
      <c r="M242" s="176"/>
      <c r="N242" s="177"/>
      <c r="O242" s="177"/>
      <c r="P242" s="177"/>
      <c r="Q242" s="177"/>
      <c r="R242" s="177"/>
      <c r="S242" s="177"/>
      <c r="T242" s="178"/>
      <c r="AT242" s="179" t="s">
        <v>142</v>
      </c>
      <c r="AU242" s="179" t="s">
        <v>84</v>
      </c>
      <c r="AV242" s="11" t="s">
        <v>84</v>
      </c>
      <c r="AW242" s="11" t="s">
        <v>35</v>
      </c>
      <c r="AX242" s="11" t="s">
        <v>74</v>
      </c>
      <c r="AY242" s="179" t="s">
        <v>141</v>
      </c>
    </row>
    <row r="243" spans="1:65" s="11" customFormat="1" ht="11.25">
      <c r="B243" s="169"/>
      <c r="C243" s="170"/>
      <c r="D243" s="160" t="s">
        <v>142</v>
      </c>
      <c r="E243" s="171" t="s">
        <v>28</v>
      </c>
      <c r="F243" s="172" t="s">
        <v>906</v>
      </c>
      <c r="G243" s="170"/>
      <c r="H243" s="173">
        <v>9</v>
      </c>
      <c r="I243" s="174"/>
      <c r="J243" s="170"/>
      <c r="K243" s="170"/>
      <c r="L243" s="175"/>
      <c r="M243" s="176"/>
      <c r="N243" s="177"/>
      <c r="O243" s="177"/>
      <c r="P243" s="177"/>
      <c r="Q243" s="177"/>
      <c r="R243" s="177"/>
      <c r="S243" s="177"/>
      <c r="T243" s="178"/>
      <c r="AT243" s="179" t="s">
        <v>142</v>
      </c>
      <c r="AU243" s="179" t="s">
        <v>84</v>
      </c>
      <c r="AV243" s="11" t="s">
        <v>84</v>
      </c>
      <c r="AW243" s="11" t="s">
        <v>35</v>
      </c>
      <c r="AX243" s="11" t="s">
        <v>74</v>
      </c>
      <c r="AY243" s="179" t="s">
        <v>141</v>
      </c>
    </row>
    <row r="244" spans="1:65" s="12" customFormat="1" ht="11.25">
      <c r="B244" s="180"/>
      <c r="C244" s="181"/>
      <c r="D244" s="160" t="s">
        <v>142</v>
      </c>
      <c r="E244" s="182" t="s">
        <v>28</v>
      </c>
      <c r="F244" s="183" t="s">
        <v>145</v>
      </c>
      <c r="G244" s="181"/>
      <c r="H244" s="184">
        <v>21</v>
      </c>
      <c r="I244" s="185"/>
      <c r="J244" s="181"/>
      <c r="K244" s="181"/>
      <c r="L244" s="186"/>
      <c r="M244" s="187"/>
      <c r="N244" s="188"/>
      <c r="O244" s="188"/>
      <c r="P244" s="188"/>
      <c r="Q244" s="188"/>
      <c r="R244" s="188"/>
      <c r="S244" s="188"/>
      <c r="T244" s="189"/>
      <c r="AT244" s="190" t="s">
        <v>142</v>
      </c>
      <c r="AU244" s="190" t="s">
        <v>84</v>
      </c>
      <c r="AV244" s="12" t="s">
        <v>140</v>
      </c>
      <c r="AW244" s="12" t="s">
        <v>35</v>
      </c>
      <c r="AX244" s="12" t="s">
        <v>82</v>
      </c>
      <c r="AY244" s="190" t="s">
        <v>141</v>
      </c>
    </row>
    <row r="245" spans="1:65" s="2" customFormat="1" ht="37.9" customHeight="1">
      <c r="A245" s="34"/>
      <c r="B245" s="35"/>
      <c r="C245" s="145" t="s">
        <v>362</v>
      </c>
      <c r="D245" s="145" t="s">
        <v>135</v>
      </c>
      <c r="E245" s="146" t="s">
        <v>826</v>
      </c>
      <c r="F245" s="147" t="s">
        <v>827</v>
      </c>
      <c r="G245" s="148" t="s">
        <v>138</v>
      </c>
      <c r="H245" s="149">
        <v>16</v>
      </c>
      <c r="I245" s="150"/>
      <c r="J245" s="151">
        <f>ROUND(I245*H245,2)</f>
        <v>0</v>
      </c>
      <c r="K245" s="147" t="s">
        <v>518</v>
      </c>
      <c r="L245" s="39"/>
      <c r="M245" s="152" t="s">
        <v>28</v>
      </c>
      <c r="N245" s="153" t="s">
        <v>45</v>
      </c>
      <c r="O245" s="64"/>
      <c r="P245" s="154">
        <f>O245*H245</f>
        <v>0</v>
      </c>
      <c r="Q245" s="154">
        <v>0</v>
      </c>
      <c r="R245" s="154">
        <f>Q245*H245</f>
        <v>0</v>
      </c>
      <c r="S245" s="154">
        <v>0</v>
      </c>
      <c r="T245" s="155">
        <f>S245*H245</f>
        <v>0</v>
      </c>
      <c r="U245" s="34"/>
      <c r="V245" s="34"/>
      <c r="W245" s="34"/>
      <c r="X245" s="34"/>
      <c r="Y245" s="34"/>
      <c r="Z245" s="34"/>
      <c r="AA245" s="34"/>
      <c r="AB245" s="34"/>
      <c r="AC245" s="34"/>
      <c r="AD245" s="34"/>
      <c r="AE245" s="34"/>
      <c r="AR245" s="156" t="s">
        <v>173</v>
      </c>
      <c r="AT245" s="156" t="s">
        <v>135</v>
      </c>
      <c r="AU245" s="156" t="s">
        <v>84</v>
      </c>
      <c r="AY245" s="17" t="s">
        <v>141</v>
      </c>
      <c r="BE245" s="157">
        <f>IF(N245="základní",J245,0)</f>
        <v>0</v>
      </c>
      <c r="BF245" s="157">
        <f>IF(N245="snížená",J245,0)</f>
        <v>0</v>
      </c>
      <c r="BG245" s="157">
        <f>IF(N245="zákl. přenesená",J245,0)</f>
        <v>0</v>
      </c>
      <c r="BH245" s="157">
        <f>IF(N245="sníž. přenesená",J245,0)</f>
        <v>0</v>
      </c>
      <c r="BI245" s="157">
        <f>IF(N245="nulová",J245,0)</f>
        <v>0</v>
      </c>
      <c r="BJ245" s="17" t="s">
        <v>82</v>
      </c>
      <c r="BK245" s="157">
        <f>ROUND(I245*H245,2)</f>
        <v>0</v>
      </c>
      <c r="BL245" s="17" t="s">
        <v>173</v>
      </c>
      <c r="BM245" s="156" t="s">
        <v>309</v>
      </c>
    </row>
    <row r="246" spans="1:65" s="2" customFormat="1" ht="11.25">
      <c r="A246" s="34"/>
      <c r="B246" s="35"/>
      <c r="C246" s="36"/>
      <c r="D246" s="239" t="s">
        <v>519</v>
      </c>
      <c r="E246" s="36"/>
      <c r="F246" s="240" t="s">
        <v>829</v>
      </c>
      <c r="G246" s="36"/>
      <c r="H246" s="36"/>
      <c r="I246" s="233"/>
      <c r="J246" s="36"/>
      <c r="K246" s="36"/>
      <c r="L246" s="39"/>
      <c r="M246" s="234"/>
      <c r="N246" s="235"/>
      <c r="O246" s="64"/>
      <c r="P246" s="64"/>
      <c r="Q246" s="64"/>
      <c r="R246" s="64"/>
      <c r="S246" s="64"/>
      <c r="T246" s="65"/>
      <c r="U246" s="34"/>
      <c r="V246" s="34"/>
      <c r="W246" s="34"/>
      <c r="X246" s="34"/>
      <c r="Y246" s="34"/>
      <c r="Z246" s="34"/>
      <c r="AA246" s="34"/>
      <c r="AB246" s="34"/>
      <c r="AC246" s="34"/>
      <c r="AD246" s="34"/>
      <c r="AE246" s="34"/>
      <c r="AT246" s="17" t="s">
        <v>519</v>
      </c>
      <c r="AU246" s="17" t="s">
        <v>84</v>
      </c>
    </row>
    <row r="247" spans="1:65" s="11" customFormat="1" ht="11.25">
      <c r="B247" s="169"/>
      <c r="C247" s="170"/>
      <c r="D247" s="160" t="s">
        <v>142</v>
      </c>
      <c r="E247" s="171" t="s">
        <v>28</v>
      </c>
      <c r="F247" s="172" t="s">
        <v>907</v>
      </c>
      <c r="G247" s="170"/>
      <c r="H247" s="173">
        <v>16</v>
      </c>
      <c r="I247" s="174"/>
      <c r="J247" s="170"/>
      <c r="K247" s="170"/>
      <c r="L247" s="175"/>
      <c r="M247" s="176"/>
      <c r="N247" s="177"/>
      <c r="O247" s="177"/>
      <c r="P247" s="177"/>
      <c r="Q247" s="177"/>
      <c r="R247" s="177"/>
      <c r="S247" s="177"/>
      <c r="T247" s="178"/>
      <c r="AT247" s="179" t="s">
        <v>142</v>
      </c>
      <c r="AU247" s="179" t="s">
        <v>84</v>
      </c>
      <c r="AV247" s="11" t="s">
        <v>84</v>
      </c>
      <c r="AW247" s="11" t="s">
        <v>35</v>
      </c>
      <c r="AX247" s="11" t="s">
        <v>74</v>
      </c>
      <c r="AY247" s="179" t="s">
        <v>141</v>
      </c>
    </row>
    <row r="248" spans="1:65" s="12" customFormat="1" ht="11.25">
      <c r="B248" s="180"/>
      <c r="C248" s="181"/>
      <c r="D248" s="160" t="s">
        <v>142</v>
      </c>
      <c r="E248" s="182" t="s">
        <v>28</v>
      </c>
      <c r="F248" s="183" t="s">
        <v>145</v>
      </c>
      <c r="G248" s="181"/>
      <c r="H248" s="184">
        <v>16</v>
      </c>
      <c r="I248" s="185"/>
      <c r="J248" s="181"/>
      <c r="K248" s="181"/>
      <c r="L248" s="186"/>
      <c r="M248" s="187"/>
      <c r="N248" s="188"/>
      <c r="O248" s="188"/>
      <c r="P248" s="188"/>
      <c r="Q248" s="188"/>
      <c r="R248" s="188"/>
      <c r="S248" s="188"/>
      <c r="T248" s="189"/>
      <c r="AT248" s="190" t="s">
        <v>142</v>
      </c>
      <c r="AU248" s="190" t="s">
        <v>84</v>
      </c>
      <c r="AV248" s="12" t="s">
        <v>140</v>
      </c>
      <c r="AW248" s="12" t="s">
        <v>35</v>
      </c>
      <c r="AX248" s="12" t="s">
        <v>82</v>
      </c>
      <c r="AY248" s="190" t="s">
        <v>141</v>
      </c>
    </row>
    <row r="249" spans="1:65" s="2" customFormat="1" ht="37.9" customHeight="1">
      <c r="A249" s="34"/>
      <c r="B249" s="35"/>
      <c r="C249" s="145" t="s">
        <v>245</v>
      </c>
      <c r="D249" s="145" t="s">
        <v>135</v>
      </c>
      <c r="E249" s="146" t="s">
        <v>831</v>
      </c>
      <c r="F249" s="147" t="s">
        <v>832</v>
      </c>
      <c r="G249" s="148" t="s">
        <v>159</v>
      </c>
      <c r="H249" s="149">
        <v>21</v>
      </c>
      <c r="I249" s="150"/>
      <c r="J249" s="151">
        <f>ROUND(I249*H249,2)</f>
        <v>0</v>
      </c>
      <c r="K249" s="147" t="s">
        <v>518</v>
      </c>
      <c r="L249" s="39"/>
      <c r="M249" s="152" t="s">
        <v>28</v>
      </c>
      <c r="N249" s="153" t="s">
        <v>45</v>
      </c>
      <c r="O249" s="64"/>
      <c r="P249" s="154">
        <f>O249*H249</f>
        <v>0</v>
      </c>
      <c r="Q249" s="154">
        <v>0</v>
      </c>
      <c r="R249" s="154">
        <f>Q249*H249</f>
        <v>0</v>
      </c>
      <c r="S249" s="154">
        <v>0</v>
      </c>
      <c r="T249" s="155">
        <f>S249*H249</f>
        <v>0</v>
      </c>
      <c r="U249" s="34"/>
      <c r="V249" s="34"/>
      <c r="W249" s="34"/>
      <c r="X249" s="34"/>
      <c r="Y249" s="34"/>
      <c r="Z249" s="34"/>
      <c r="AA249" s="34"/>
      <c r="AB249" s="34"/>
      <c r="AC249" s="34"/>
      <c r="AD249" s="34"/>
      <c r="AE249" s="34"/>
      <c r="AR249" s="156" t="s">
        <v>173</v>
      </c>
      <c r="AT249" s="156" t="s">
        <v>135</v>
      </c>
      <c r="AU249" s="156" t="s">
        <v>84</v>
      </c>
      <c r="AY249" s="17" t="s">
        <v>141</v>
      </c>
      <c r="BE249" s="157">
        <f>IF(N249="základní",J249,0)</f>
        <v>0</v>
      </c>
      <c r="BF249" s="157">
        <f>IF(N249="snížená",J249,0)</f>
        <v>0</v>
      </c>
      <c r="BG249" s="157">
        <f>IF(N249="zákl. přenesená",J249,0)</f>
        <v>0</v>
      </c>
      <c r="BH249" s="157">
        <f>IF(N249="sníž. přenesená",J249,0)</f>
        <v>0</v>
      </c>
      <c r="BI249" s="157">
        <f>IF(N249="nulová",J249,0)</f>
        <v>0</v>
      </c>
      <c r="BJ249" s="17" t="s">
        <v>82</v>
      </c>
      <c r="BK249" s="157">
        <f>ROUND(I249*H249,2)</f>
        <v>0</v>
      </c>
      <c r="BL249" s="17" t="s">
        <v>173</v>
      </c>
      <c r="BM249" s="156" t="s">
        <v>691</v>
      </c>
    </row>
    <row r="250" spans="1:65" s="2" customFormat="1" ht="11.25">
      <c r="A250" s="34"/>
      <c r="B250" s="35"/>
      <c r="C250" s="36"/>
      <c r="D250" s="239" t="s">
        <v>519</v>
      </c>
      <c r="E250" s="36"/>
      <c r="F250" s="240" t="s">
        <v>834</v>
      </c>
      <c r="G250" s="36"/>
      <c r="H250" s="36"/>
      <c r="I250" s="233"/>
      <c r="J250" s="36"/>
      <c r="K250" s="36"/>
      <c r="L250" s="39"/>
      <c r="M250" s="234"/>
      <c r="N250" s="235"/>
      <c r="O250" s="64"/>
      <c r="P250" s="64"/>
      <c r="Q250" s="64"/>
      <c r="R250" s="64"/>
      <c r="S250" s="64"/>
      <c r="T250" s="65"/>
      <c r="U250" s="34"/>
      <c r="V250" s="34"/>
      <c r="W250" s="34"/>
      <c r="X250" s="34"/>
      <c r="Y250" s="34"/>
      <c r="Z250" s="34"/>
      <c r="AA250" s="34"/>
      <c r="AB250" s="34"/>
      <c r="AC250" s="34"/>
      <c r="AD250" s="34"/>
      <c r="AE250" s="34"/>
      <c r="AT250" s="17" t="s">
        <v>519</v>
      </c>
      <c r="AU250" s="17" t="s">
        <v>84</v>
      </c>
    </row>
    <row r="251" spans="1:65" s="11" customFormat="1" ht="11.25">
      <c r="B251" s="169"/>
      <c r="C251" s="170"/>
      <c r="D251" s="160" t="s">
        <v>142</v>
      </c>
      <c r="E251" s="171" t="s">
        <v>28</v>
      </c>
      <c r="F251" s="172" t="s">
        <v>908</v>
      </c>
      <c r="G251" s="170"/>
      <c r="H251" s="173">
        <v>13.8</v>
      </c>
      <c r="I251" s="174"/>
      <c r="J251" s="170"/>
      <c r="K251" s="170"/>
      <c r="L251" s="175"/>
      <c r="M251" s="176"/>
      <c r="N251" s="177"/>
      <c r="O251" s="177"/>
      <c r="P251" s="177"/>
      <c r="Q251" s="177"/>
      <c r="R251" s="177"/>
      <c r="S251" s="177"/>
      <c r="T251" s="178"/>
      <c r="AT251" s="179" t="s">
        <v>142</v>
      </c>
      <c r="AU251" s="179" t="s">
        <v>84</v>
      </c>
      <c r="AV251" s="11" t="s">
        <v>84</v>
      </c>
      <c r="AW251" s="11" t="s">
        <v>35</v>
      </c>
      <c r="AX251" s="11" t="s">
        <v>74</v>
      </c>
      <c r="AY251" s="179" t="s">
        <v>141</v>
      </c>
    </row>
    <row r="252" spans="1:65" s="11" customFormat="1" ht="11.25">
      <c r="B252" s="169"/>
      <c r="C252" s="170"/>
      <c r="D252" s="160" t="s">
        <v>142</v>
      </c>
      <c r="E252" s="171" t="s">
        <v>28</v>
      </c>
      <c r="F252" s="172" t="s">
        <v>909</v>
      </c>
      <c r="G252" s="170"/>
      <c r="H252" s="173">
        <v>7.2</v>
      </c>
      <c r="I252" s="174"/>
      <c r="J252" s="170"/>
      <c r="K252" s="170"/>
      <c r="L252" s="175"/>
      <c r="M252" s="176"/>
      <c r="N252" s="177"/>
      <c r="O252" s="177"/>
      <c r="P252" s="177"/>
      <c r="Q252" s="177"/>
      <c r="R252" s="177"/>
      <c r="S252" s="177"/>
      <c r="T252" s="178"/>
      <c r="AT252" s="179" t="s">
        <v>142</v>
      </c>
      <c r="AU252" s="179" t="s">
        <v>84</v>
      </c>
      <c r="AV252" s="11" t="s">
        <v>84</v>
      </c>
      <c r="AW252" s="11" t="s">
        <v>35</v>
      </c>
      <c r="AX252" s="11" t="s">
        <v>74</v>
      </c>
      <c r="AY252" s="179" t="s">
        <v>141</v>
      </c>
    </row>
    <row r="253" spans="1:65" s="12" customFormat="1" ht="11.25">
      <c r="B253" s="180"/>
      <c r="C253" s="181"/>
      <c r="D253" s="160" t="s">
        <v>142</v>
      </c>
      <c r="E253" s="182" t="s">
        <v>28</v>
      </c>
      <c r="F253" s="183" t="s">
        <v>145</v>
      </c>
      <c r="G253" s="181"/>
      <c r="H253" s="184">
        <v>21</v>
      </c>
      <c r="I253" s="185"/>
      <c r="J253" s="181"/>
      <c r="K253" s="181"/>
      <c r="L253" s="186"/>
      <c r="M253" s="187"/>
      <c r="N253" s="188"/>
      <c r="O253" s="188"/>
      <c r="P253" s="188"/>
      <c r="Q253" s="188"/>
      <c r="R253" s="188"/>
      <c r="S253" s="188"/>
      <c r="T253" s="189"/>
      <c r="AT253" s="190" t="s">
        <v>142</v>
      </c>
      <c r="AU253" s="190" t="s">
        <v>84</v>
      </c>
      <c r="AV253" s="12" t="s">
        <v>140</v>
      </c>
      <c r="AW253" s="12" t="s">
        <v>35</v>
      </c>
      <c r="AX253" s="12" t="s">
        <v>82</v>
      </c>
      <c r="AY253" s="190" t="s">
        <v>141</v>
      </c>
    </row>
    <row r="254" spans="1:65" s="15" customFormat="1" ht="25.9" customHeight="1">
      <c r="B254" s="216"/>
      <c r="C254" s="217"/>
      <c r="D254" s="218" t="s">
        <v>73</v>
      </c>
      <c r="E254" s="219" t="s">
        <v>396</v>
      </c>
      <c r="F254" s="219" t="s">
        <v>397</v>
      </c>
      <c r="G254" s="217"/>
      <c r="H254" s="217"/>
      <c r="I254" s="220"/>
      <c r="J254" s="221">
        <f>BK254</f>
        <v>0</v>
      </c>
      <c r="K254" s="217"/>
      <c r="L254" s="222"/>
      <c r="M254" s="223"/>
      <c r="N254" s="224"/>
      <c r="O254" s="224"/>
      <c r="P254" s="225">
        <f>SUM(P255:P258)</f>
        <v>0</v>
      </c>
      <c r="Q254" s="224"/>
      <c r="R254" s="225">
        <f>SUM(R255:R258)</f>
        <v>0</v>
      </c>
      <c r="S254" s="224"/>
      <c r="T254" s="226">
        <f>SUM(T255:T258)</f>
        <v>0</v>
      </c>
      <c r="AR254" s="227" t="s">
        <v>140</v>
      </c>
      <c r="AT254" s="228" t="s">
        <v>73</v>
      </c>
      <c r="AU254" s="228" t="s">
        <v>74</v>
      </c>
      <c r="AY254" s="227" t="s">
        <v>141</v>
      </c>
      <c r="BK254" s="229">
        <f>SUM(BK255:BK258)</f>
        <v>0</v>
      </c>
    </row>
    <row r="255" spans="1:65" s="2" customFormat="1" ht="21.75" customHeight="1">
      <c r="A255" s="34"/>
      <c r="B255" s="35"/>
      <c r="C255" s="145" t="s">
        <v>372</v>
      </c>
      <c r="D255" s="145" t="s">
        <v>135</v>
      </c>
      <c r="E255" s="146" t="s">
        <v>838</v>
      </c>
      <c r="F255" s="147" t="s">
        <v>839</v>
      </c>
      <c r="G255" s="148" t="s">
        <v>181</v>
      </c>
      <c r="H255" s="149">
        <v>1.589</v>
      </c>
      <c r="I255" s="150"/>
      <c r="J255" s="151">
        <f>ROUND(I255*H255,2)</f>
        <v>0</v>
      </c>
      <c r="K255" s="147" t="s">
        <v>28</v>
      </c>
      <c r="L255" s="39"/>
      <c r="M255" s="152" t="s">
        <v>28</v>
      </c>
      <c r="N255" s="153" t="s">
        <v>45</v>
      </c>
      <c r="O255" s="64"/>
      <c r="P255" s="154">
        <f>O255*H255</f>
        <v>0</v>
      </c>
      <c r="Q255" s="154">
        <v>0</v>
      </c>
      <c r="R255" s="154">
        <f>Q255*H255</f>
        <v>0</v>
      </c>
      <c r="S255" s="154">
        <v>0</v>
      </c>
      <c r="T255" s="155">
        <f>S255*H255</f>
        <v>0</v>
      </c>
      <c r="U255" s="34"/>
      <c r="V255" s="34"/>
      <c r="W255" s="34"/>
      <c r="X255" s="34"/>
      <c r="Y255" s="34"/>
      <c r="Z255" s="34"/>
      <c r="AA255" s="34"/>
      <c r="AB255" s="34"/>
      <c r="AC255" s="34"/>
      <c r="AD255" s="34"/>
      <c r="AE255" s="34"/>
      <c r="AR255" s="156" t="s">
        <v>400</v>
      </c>
      <c r="AT255" s="156" t="s">
        <v>135</v>
      </c>
      <c r="AU255" s="156" t="s">
        <v>82</v>
      </c>
      <c r="AY255" s="17" t="s">
        <v>141</v>
      </c>
      <c r="BE255" s="157">
        <f>IF(N255="základní",J255,0)</f>
        <v>0</v>
      </c>
      <c r="BF255" s="157">
        <f>IF(N255="snížená",J255,0)</f>
        <v>0</v>
      </c>
      <c r="BG255" s="157">
        <f>IF(N255="zákl. přenesená",J255,0)</f>
        <v>0</v>
      </c>
      <c r="BH255" s="157">
        <f>IF(N255="sníž. přenesená",J255,0)</f>
        <v>0</v>
      </c>
      <c r="BI255" s="157">
        <f>IF(N255="nulová",J255,0)</f>
        <v>0</v>
      </c>
      <c r="BJ255" s="17" t="s">
        <v>82</v>
      </c>
      <c r="BK255" s="157">
        <f>ROUND(I255*H255,2)</f>
        <v>0</v>
      </c>
      <c r="BL255" s="17" t="s">
        <v>400</v>
      </c>
      <c r="BM255" s="156" t="s">
        <v>696</v>
      </c>
    </row>
    <row r="256" spans="1:65" s="11" customFormat="1" ht="11.25">
      <c r="B256" s="169"/>
      <c r="C256" s="170"/>
      <c r="D256" s="160" t="s">
        <v>142</v>
      </c>
      <c r="E256" s="171" t="s">
        <v>28</v>
      </c>
      <c r="F256" s="172" t="s">
        <v>910</v>
      </c>
      <c r="G256" s="170"/>
      <c r="H256" s="173">
        <v>1.3</v>
      </c>
      <c r="I256" s="174"/>
      <c r="J256" s="170"/>
      <c r="K256" s="170"/>
      <c r="L256" s="175"/>
      <c r="M256" s="176"/>
      <c r="N256" s="177"/>
      <c r="O256" s="177"/>
      <c r="P256" s="177"/>
      <c r="Q256" s="177"/>
      <c r="R256" s="177"/>
      <c r="S256" s="177"/>
      <c r="T256" s="178"/>
      <c r="AT256" s="179" t="s">
        <v>142</v>
      </c>
      <c r="AU256" s="179" t="s">
        <v>82</v>
      </c>
      <c r="AV256" s="11" t="s">
        <v>84</v>
      </c>
      <c r="AW256" s="11" t="s">
        <v>35</v>
      </c>
      <c r="AX256" s="11" t="s">
        <v>74</v>
      </c>
      <c r="AY256" s="179" t="s">
        <v>141</v>
      </c>
    </row>
    <row r="257" spans="1:51" s="11" customFormat="1" ht="11.25">
      <c r="B257" s="169"/>
      <c r="C257" s="170"/>
      <c r="D257" s="160" t="s">
        <v>142</v>
      </c>
      <c r="E257" s="171" t="s">
        <v>28</v>
      </c>
      <c r="F257" s="172" t="s">
        <v>842</v>
      </c>
      <c r="G257" s="170"/>
      <c r="H257" s="173">
        <v>0.28899999999999998</v>
      </c>
      <c r="I257" s="174"/>
      <c r="J257" s="170"/>
      <c r="K257" s="170"/>
      <c r="L257" s="175"/>
      <c r="M257" s="176"/>
      <c r="N257" s="177"/>
      <c r="O257" s="177"/>
      <c r="P257" s="177"/>
      <c r="Q257" s="177"/>
      <c r="R257" s="177"/>
      <c r="S257" s="177"/>
      <c r="T257" s="178"/>
      <c r="AT257" s="179" t="s">
        <v>142</v>
      </c>
      <c r="AU257" s="179" t="s">
        <v>82</v>
      </c>
      <c r="AV257" s="11" t="s">
        <v>84</v>
      </c>
      <c r="AW257" s="11" t="s">
        <v>35</v>
      </c>
      <c r="AX257" s="11" t="s">
        <v>74</v>
      </c>
      <c r="AY257" s="179" t="s">
        <v>141</v>
      </c>
    </row>
    <row r="258" spans="1:51" s="12" customFormat="1" ht="11.25">
      <c r="B258" s="180"/>
      <c r="C258" s="181"/>
      <c r="D258" s="160" t="s">
        <v>142</v>
      </c>
      <c r="E258" s="182" t="s">
        <v>28</v>
      </c>
      <c r="F258" s="183" t="s">
        <v>145</v>
      </c>
      <c r="G258" s="181"/>
      <c r="H258" s="184">
        <v>1.589</v>
      </c>
      <c r="I258" s="185"/>
      <c r="J258" s="181"/>
      <c r="K258" s="181"/>
      <c r="L258" s="186"/>
      <c r="M258" s="236"/>
      <c r="N258" s="237"/>
      <c r="O258" s="237"/>
      <c r="P258" s="237"/>
      <c r="Q258" s="237"/>
      <c r="R258" s="237"/>
      <c r="S258" s="237"/>
      <c r="T258" s="238"/>
      <c r="AT258" s="190" t="s">
        <v>142</v>
      </c>
      <c r="AU258" s="190" t="s">
        <v>82</v>
      </c>
      <c r="AV258" s="12" t="s">
        <v>140</v>
      </c>
      <c r="AW258" s="12" t="s">
        <v>35</v>
      </c>
      <c r="AX258" s="12" t="s">
        <v>82</v>
      </c>
      <c r="AY258" s="190" t="s">
        <v>141</v>
      </c>
    </row>
    <row r="259" spans="1:51" s="2" customFormat="1" ht="6.95" customHeight="1">
      <c r="A259" s="34"/>
      <c r="B259" s="47"/>
      <c r="C259" s="48"/>
      <c r="D259" s="48"/>
      <c r="E259" s="48"/>
      <c r="F259" s="48"/>
      <c r="G259" s="48"/>
      <c r="H259" s="48"/>
      <c r="I259" s="48"/>
      <c r="J259" s="48"/>
      <c r="K259" s="48"/>
      <c r="L259" s="39"/>
      <c r="M259" s="34"/>
      <c r="O259" s="34"/>
      <c r="P259" s="34"/>
      <c r="Q259" s="34"/>
      <c r="R259" s="34"/>
      <c r="S259" s="34"/>
      <c r="T259" s="34"/>
      <c r="U259" s="34"/>
      <c r="V259" s="34"/>
      <c r="W259" s="34"/>
      <c r="X259" s="34"/>
      <c r="Y259" s="34"/>
      <c r="Z259" s="34"/>
      <c r="AA259" s="34"/>
      <c r="AB259" s="34"/>
      <c r="AC259" s="34"/>
      <c r="AD259" s="34"/>
      <c r="AE259" s="34"/>
    </row>
  </sheetData>
  <sheetProtection algorithmName="SHA-512" hashValue="z0BhyUyAoSP+fxQ6Q5tYCGbTaDJixXKJZj4uDj4g09NKw+OllC0hrJ/O69t5XPlAuiJktfCOMQumWR1DTMQP2w==" saltValue="mxjYvlHy8DG97JQiZA3/nmxLaHe6Ik6HP6qMc0NXmYOVlPkXmfZ9iElupu8VzudqJmRyb0HJF5xsPXSa8y/nUA==" spinCount="100000" sheet="1" objects="1" scenarios="1" formatColumns="0" formatRows="0" autoFilter="0"/>
  <autoFilter ref="C90:K258"/>
  <mergeCells count="9">
    <mergeCell ref="E50:H50"/>
    <mergeCell ref="E81:H81"/>
    <mergeCell ref="E83:H83"/>
    <mergeCell ref="L2:V2"/>
    <mergeCell ref="E7:H7"/>
    <mergeCell ref="E9:H9"/>
    <mergeCell ref="E18:H18"/>
    <mergeCell ref="E27:H27"/>
    <mergeCell ref="E48:H48"/>
  </mergeCells>
  <hyperlinks>
    <hyperlink ref="F95" r:id="rId1"/>
    <hyperlink ref="F97" r:id="rId2"/>
    <hyperlink ref="F99" r:id="rId3"/>
    <hyperlink ref="F101" r:id="rId4"/>
    <hyperlink ref="F103" r:id="rId5"/>
    <hyperlink ref="F107" r:id="rId6"/>
    <hyperlink ref="F114" r:id="rId7"/>
    <hyperlink ref="F116" r:id="rId8"/>
    <hyperlink ref="F118" r:id="rId9"/>
    <hyperlink ref="F120" r:id="rId10"/>
    <hyperlink ref="F122" r:id="rId11"/>
    <hyperlink ref="F124" r:id="rId12"/>
    <hyperlink ref="F126" r:id="rId13"/>
    <hyperlink ref="F131" r:id="rId14"/>
    <hyperlink ref="F135" r:id="rId15"/>
    <hyperlink ref="F144" r:id="rId16"/>
    <hyperlink ref="F149" r:id="rId17"/>
    <hyperlink ref="F153" r:id="rId18"/>
    <hyperlink ref="F160" r:id="rId19"/>
    <hyperlink ref="F164" r:id="rId20"/>
    <hyperlink ref="F181" r:id="rId21"/>
    <hyperlink ref="F185" r:id="rId22"/>
    <hyperlink ref="F192" r:id="rId23"/>
    <hyperlink ref="F196" r:id="rId24"/>
    <hyperlink ref="F200" r:id="rId25"/>
    <hyperlink ref="F207" r:id="rId26"/>
    <hyperlink ref="F209" r:id="rId27"/>
    <hyperlink ref="F211" r:id="rId28"/>
    <hyperlink ref="F218" r:id="rId29"/>
    <hyperlink ref="F220" r:id="rId30"/>
    <hyperlink ref="F224" r:id="rId31"/>
    <hyperlink ref="F229" r:id="rId32"/>
    <hyperlink ref="F231" r:id="rId33"/>
    <hyperlink ref="F233" r:id="rId34"/>
    <hyperlink ref="F237" r:id="rId35"/>
    <hyperlink ref="F246" r:id="rId36"/>
    <hyperlink ref="F250" r:id="rId37"/>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102</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911</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ROUND(J81,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ROUND((SUM(BE81:BE108)),  2)</f>
        <v>0</v>
      </c>
      <c r="G33" s="34"/>
      <c r="H33" s="34"/>
      <c r="I33" s="118">
        <v>0.21</v>
      </c>
      <c r="J33" s="117">
        <f>ROUND(((SUM(BE81:BE108))*I33),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ROUND((SUM(BF81:BF108)),  2)</f>
        <v>0</v>
      </c>
      <c r="G34" s="34"/>
      <c r="H34" s="34"/>
      <c r="I34" s="118">
        <v>0.15</v>
      </c>
      <c r="J34" s="117">
        <f>ROUND(((SUM(BF81:BF108))*I34),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ROUND((SUM(BG81:BG108)),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ROUND((SUM(BH81:BH108)),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ROUND((SUM(BI81:BI108)),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SO 03.2.2 - Most v km 100,468 - Železniční svršek</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J81</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378</v>
      </c>
      <c r="E60" s="207"/>
      <c r="F60" s="207"/>
      <c r="G60" s="207"/>
      <c r="H60" s="207"/>
      <c r="I60" s="207"/>
      <c r="J60" s="208">
        <f>J82</f>
        <v>0</v>
      </c>
      <c r="K60" s="205"/>
      <c r="L60" s="209"/>
    </row>
    <row r="61" spans="1:47" s="14" customFormat="1" ht="19.899999999999999" hidden="1" customHeight="1">
      <c r="B61" s="210"/>
      <c r="C61" s="211"/>
      <c r="D61" s="212" t="s">
        <v>508</v>
      </c>
      <c r="E61" s="213"/>
      <c r="F61" s="213"/>
      <c r="G61" s="213"/>
      <c r="H61" s="213"/>
      <c r="I61" s="213"/>
      <c r="J61" s="214">
        <f>J83</f>
        <v>0</v>
      </c>
      <c r="K61" s="211"/>
      <c r="L61" s="215"/>
    </row>
    <row r="62" spans="1:47" s="2" customFormat="1" ht="21.75" hidden="1" customHeight="1">
      <c r="A62" s="34"/>
      <c r="B62" s="35"/>
      <c r="C62" s="36"/>
      <c r="D62" s="36"/>
      <c r="E62" s="36"/>
      <c r="F62" s="36"/>
      <c r="G62" s="36"/>
      <c r="H62" s="36"/>
      <c r="I62" s="36"/>
      <c r="J62" s="36"/>
      <c r="K62" s="36"/>
      <c r="L62" s="106"/>
      <c r="S62" s="34"/>
      <c r="T62" s="34"/>
      <c r="U62" s="34"/>
      <c r="V62" s="34"/>
      <c r="W62" s="34"/>
      <c r="X62" s="34"/>
      <c r="Y62" s="34"/>
      <c r="Z62" s="34"/>
      <c r="AA62" s="34"/>
      <c r="AB62" s="34"/>
      <c r="AC62" s="34"/>
      <c r="AD62" s="34"/>
      <c r="AE62" s="34"/>
    </row>
    <row r="63" spans="1:47" s="2" customFormat="1" ht="6.95" hidden="1" customHeight="1">
      <c r="A63" s="34"/>
      <c r="B63" s="47"/>
      <c r="C63" s="48"/>
      <c r="D63" s="48"/>
      <c r="E63" s="48"/>
      <c r="F63" s="48"/>
      <c r="G63" s="48"/>
      <c r="H63" s="48"/>
      <c r="I63" s="48"/>
      <c r="J63" s="48"/>
      <c r="K63" s="48"/>
      <c r="L63" s="106"/>
      <c r="S63" s="34"/>
      <c r="T63" s="34"/>
      <c r="U63" s="34"/>
      <c r="V63" s="34"/>
      <c r="W63" s="34"/>
      <c r="X63" s="34"/>
      <c r="Y63" s="34"/>
      <c r="Z63" s="34"/>
      <c r="AA63" s="34"/>
      <c r="AB63" s="34"/>
      <c r="AC63" s="34"/>
      <c r="AD63" s="34"/>
      <c r="AE63" s="34"/>
    </row>
    <row r="64" spans="1:47" ht="11.25" hidden="1"/>
    <row r="65" spans="1:31" ht="11.25" hidden="1"/>
    <row r="66" spans="1:31" ht="11.25" hidden="1"/>
    <row r="67" spans="1:31" s="2" customFormat="1" ht="6.95" customHeight="1">
      <c r="A67" s="34"/>
      <c r="B67" s="49"/>
      <c r="C67" s="50"/>
      <c r="D67" s="50"/>
      <c r="E67" s="50"/>
      <c r="F67" s="50"/>
      <c r="G67" s="50"/>
      <c r="H67" s="50"/>
      <c r="I67" s="50"/>
      <c r="J67" s="50"/>
      <c r="K67" s="50"/>
      <c r="L67" s="106"/>
      <c r="S67" s="34"/>
      <c r="T67" s="34"/>
      <c r="U67" s="34"/>
      <c r="V67" s="34"/>
      <c r="W67" s="34"/>
      <c r="X67" s="34"/>
      <c r="Y67" s="34"/>
      <c r="Z67" s="34"/>
      <c r="AA67" s="34"/>
      <c r="AB67" s="34"/>
      <c r="AC67" s="34"/>
      <c r="AD67" s="34"/>
      <c r="AE67" s="34"/>
    </row>
    <row r="68" spans="1:31" s="2" customFormat="1" ht="24.95" customHeight="1">
      <c r="A68" s="34"/>
      <c r="B68" s="35"/>
      <c r="C68" s="23" t="s">
        <v>122</v>
      </c>
      <c r="D68" s="36"/>
      <c r="E68" s="36"/>
      <c r="F68" s="36"/>
      <c r="G68" s="36"/>
      <c r="H68" s="36"/>
      <c r="I68" s="36"/>
      <c r="J68" s="36"/>
      <c r="K68" s="36"/>
      <c r="L68" s="106"/>
      <c r="S68" s="34"/>
      <c r="T68" s="34"/>
      <c r="U68" s="34"/>
      <c r="V68" s="34"/>
      <c r="W68" s="34"/>
      <c r="X68" s="34"/>
      <c r="Y68" s="34"/>
      <c r="Z68" s="34"/>
      <c r="AA68" s="34"/>
      <c r="AB68" s="34"/>
      <c r="AC68" s="34"/>
      <c r="AD68" s="34"/>
      <c r="AE68" s="34"/>
    </row>
    <row r="69" spans="1:31" s="2" customFormat="1" ht="6.95" customHeight="1">
      <c r="A69" s="34"/>
      <c r="B69" s="35"/>
      <c r="C69" s="36"/>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12" customHeight="1">
      <c r="A70" s="34"/>
      <c r="B70" s="35"/>
      <c r="C70" s="29" t="s">
        <v>16</v>
      </c>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6.5" customHeight="1">
      <c r="A71" s="34"/>
      <c r="B71" s="35"/>
      <c r="C71" s="36"/>
      <c r="D71" s="36"/>
      <c r="E71" s="297" t="str">
        <f>E7</f>
        <v>Oprava trati v úseku Kunčice n. L. - Hostinné</v>
      </c>
      <c r="F71" s="298"/>
      <c r="G71" s="298"/>
      <c r="H71" s="298"/>
      <c r="I71" s="36"/>
      <c r="J71" s="36"/>
      <c r="K71" s="36"/>
      <c r="L71" s="106"/>
      <c r="S71" s="34"/>
      <c r="T71" s="34"/>
      <c r="U71" s="34"/>
      <c r="V71" s="34"/>
      <c r="W71" s="34"/>
      <c r="X71" s="34"/>
      <c r="Y71" s="34"/>
      <c r="Z71" s="34"/>
      <c r="AA71" s="34"/>
      <c r="AB71" s="34"/>
      <c r="AC71" s="34"/>
      <c r="AD71" s="34"/>
      <c r="AE71" s="34"/>
    </row>
    <row r="72" spans="1:31" s="2" customFormat="1" ht="12" customHeight="1">
      <c r="A72" s="34"/>
      <c r="B72" s="35"/>
      <c r="C72" s="29" t="s">
        <v>116</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6.5" customHeight="1">
      <c r="A73" s="34"/>
      <c r="B73" s="35"/>
      <c r="C73" s="36"/>
      <c r="D73" s="36"/>
      <c r="E73" s="254" t="str">
        <f>E9</f>
        <v>SO 03.2.2 - Most v km 100,468 - Železniční svršek</v>
      </c>
      <c r="F73" s="299"/>
      <c r="G73" s="299"/>
      <c r="H73" s="299"/>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22</v>
      </c>
      <c r="D75" s="36"/>
      <c r="E75" s="36"/>
      <c r="F75" s="27" t="str">
        <f>F12</f>
        <v>TÚ Kunčice n. L. - Hostinné</v>
      </c>
      <c r="G75" s="36"/>
      <c r="H75" s="36"/>
      <c r="I75" s="29" t="s">
        <v>24</v>
      </c>
      <c r="J75" s="59" t="str">
        <f>IF(J12="","",J12)</f>
        <v>23. 12. 2022</v>
      </c>
      <c r="K75" s="36"/>
      <c r="L75" s="106"/>
      <c r="S75" s="34"/>
      <c r="T75" s="34"/>
      <c r="U75" s="34"/>
      <c r="V75" s="34"/>
      <c r="W75" s="34"/>
      <c r="X75" s="34"/>
      <c r="Y75" s="34"/>
      <c r="Z75" s="34"/>
      <c r="AA75" s="34"/>
      <c r="AB75" s="34"/>
      <c r="AC75" s="34"/>
      <c r="AD75" s="34"/>
      <c r="AE75" s="34"/>
    </row>
    <row r="76" spans="1:31" s="2" customFormat="1" ht="6.95" customHeight="1">
      <c r="A76" s="34"/>
      <c r="B76" s="35"/>
      <c r="C76" s="36"/>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5.2" customHeight="1">
      <c r="A77" s="34"/>
      <c r="B77" s="35"/>
      <c r="C77" s="29" t="s">
        <v>26</v>
      </c>
      <c r="D77" s="36"/>
      <c r="E77" s="36"/>
      <c r="F77" s="27" t="str">
        <f>E15</f>
        <v>Správa železnic, s.o.</v>
      </c>
      <c r="G77" s="36"/>
      <c r="H77" s="36"/>
      <c r="I77" s="29" t="s">
        <v>33</v>
      </c>
      <c r="J77" s="32" t="str">
        <f>E21</f>
        <v xml:space="preserve"> </v>
      </c>
      <c r="K77" s="36"/>
      <c r="L77" s="106"/>
      <c r="S77" s="34"/>
      <c r="T77" s="34"/>
      <c r="U77" s="34"/>
      <c r="V77" s="34"/>
      <c r="W77" s="34"/>
      <c r="X77" s="34"/>
      <c r="Y77" s="34"/>
      <c r="Z77" s="34"/>
      <c r="AA77" s="34"/>
      <c r="AB77" s="34"/>
      <c r="AC77" s="34"/>
      <c r="AD77" s="34"/>
      <c r="AE77" s="34"/>
    </row>
    <row r="78" spans="1:31" s="2" customFormat="1" ht="15.2" customHeight="1">
      <c r="A78" s="34"/>
      <c r="B78" s="35"/>
      <c r="C78" s="29" t="s">
        <v>31</v>
      </c>
      <c r="D78" s="36"/>
      <c r="E78" s="36"/>
      <c r="F78" s="27" t="str">
        <f>IF(E18="","",E18)</f>
        <v>Vyplň údaj</v>
      </c>
      <c r="G78" s="36"/>
      <c r="H78" s="36"/>
      <c r="I78" s="29" t="s">
        <v>36</v>
      </c>
      <c r="J78" s="32" t="str">
        <f>E24</f>
        <v>ST Hradec Králové</v>
      </c>
      <c r="K78" s="36"/>
      <c r="L78" s="106"/>
      <c r="S78" s="34"/>
      <c r="T78" s="34"/>
      <c r="U78" s="34"/>
      <c r="V78" s="34"/>
      <c r="W78" s="34"/>
      <c r="X78" s="34"/>
      <c r="Y78" s="34"/>
      <c r="Z78" s="34"/>
      <c r="AA78" s="34"/>
      <c r="AB78" s="34"/>
      <c r="AC78" s="34"/>
      <c r="AD78" s="34"/>
      <c r="AE78" s="34"/>
    </row>
    <row r="79" spans="1:31" s="2" customFormat="1" ht="10.3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9" customFormat="1" ht="29.25" customHeight="1">
      <c r="A80" s="134"/>
      <c r="B80" s="135"/>
      <c r="C80" s="136" t="s">
        <v>123</v>
      </c>
      <c r="D80" s="137" t="s">
        <v>59</v>
      </c>
      <c r="E80" s="137" t="s">
        <v>55</v>
      </c>
      <c r="F80" s="137" t="s">
        <v>56</v>
      </c>
      <c r="G80" s="137" t="s">
        <v>124</v>
      </c>
      <c r="H80" s="137" t="s">
        <v>125</v>
      </c>
      <c r="I80" s="137" t="s">
        <v>126</v>
      </c>
      <c r="J80" s="137" t="s">
        <v>120</v>
      </c>
      <c r="K80" s="138" t="s">
        <v>127</v>
      </c>
      <c r="L80" s="139"/>
      <c r="M80" s="68" t="s">
        <v>28</v>
      </c>
      <c r="N80" s="69" t="s">
        <v>44</v>
      </c>
      <c r="O80" s="69" t="s">
        <v>128</v>
      </c>
      <c r="P80" s="69" t="s">
        <v>129</v>
      </c>
      <c r="Q80" s="69" t="s">
        <v>130</v>
      </c>
      <c r="R80" s="69" t="s">
        <v>131</v>
      </c>
      <c r="S80" s="69" t="s">
        <v>132</v>
      </c>
      <c r="T80" s="70" t="s">
        <v>133</v>
      </c>
      <c r="U80" s="134"/>
      <c r="V80" s="134"/>
      <c r="W80" s="134"/>
      <c r="X80" s="134"/>
      <c r="Y80" s="134"/>
      <c r="Z80" s="134"/>
      <c r="AA80" s="134"/>
      <c r="AB80" s="134"/>
      <c r="AC80" s="134"/>
      <c r="AD80" s="134"/>
      <c r="AE80" s="134"/>
    </row>
    <row r="81" spans="1:65" s="2" customFormat="1" ht="22.9" customHeight="1">
      <c r="A81" s="34"/>
      <c r="B81" s="35"/>
      <c r="C81" s="75" t="s">
        <v>134</v>
      </c>
      <c r="D81" s="36"/>
      <c r="E81" s="36"/>
      <c r="F81" s="36"/>
      <c r="G81" s="36"/>
      <c r="H81" s="36"/>
      <c r="I81" s="36"/>
      <c r="J81" s="140">
        <f>BK81</f>
        <v>0</v>
      </c>
      <c r="K81" s="36"/>
      <c r="L81" s="39"/>
      <c r="M81" s="71"/>
      <c r="N81" s="141"/>
      <c r="O81" s="72"/>
      <c r="P81" s="142">
        <f>P82</f>
        <v>0</v>
      </c>
      <c r="Q81" s="72"/>
      <c r="R81" s="142">
        <f>R82</f>
        <v>0</v>
      </c>
      <c r="S81" s="72"/>
      <c r="T81" s="143">
        <f>T82</f>
        <v>76.641416000000007</v>
      </c>
      <c r="U81" s="34"/>
      <c r="V81" s="34"/>
      <c r="W81" s="34"/>
      <c r="X81" s="34"/>
      <c r="Y81" s="34"/>
      <c r="Z81" s="34"/>
      <c r="AA81" s="34"/>
      <c r="AB81" s="34"/>
      <c r="AC81" s="34"/>
      <c r="AD81" s="34"/>
      <c r="AE81" s="34"/>
      <c r="AT81" s="17" t="s">
        <v>73</v>
      </c>
      <c r="AU81" s="17" t="s">
        <v>121</v>
      </c>
      <c r="BK81" s="144">
        <f>BK82</f>
        <v>0</v>
      </c>
    </row>
    <row r="82" spans="1:65" s="15" customFormat="1" ht="25.9" customHeight="1">
      <c r="B82" s="216"/>
      <c r="C82" s="217"/>
      <c r="D82" s="218" t="s">
        <v>73</v>
      </c>
      <c r="E82" s="219" t="s">
        <v>381</v>
      </c>
      <c r="F82" s="219" t="s">
        <v>382</v>
      </c>
      <c r="G82" s="217"/>
      <c r="H82" s="217"/>
      <c r="I82" s="220"/>
      <c r="J82" s="221">
        <f>BK82</f>
        <v>0</v>
      </c>
      <c r="K82" s="217"/>
      <c r="L82" s="222"/>
      <c r="M82" s="223"/>
      <c r="N82" s="224"/>
      <c r="O82" s="224"/>
      <c r="P82" s="225">
        <f>P83</f>
        <v>0</v>
      </c>
      <c r="Q82" s="224"/>
      <c r="R82" s="225">
        <f>R83</f>
        <v>0</v>
      </c>
      <c r="S82" s="224"/>
      <c r="T82" s="226">
        <f>T83</f>
        <v>76.641416000000007</v>
      </c>
      <c r="AR82" s="227" t="s">
        <v>82</v>
      </c>
      <c r="AT82" s="228" t="s">
        <v>73</v>
      </c>
      <c r="AU82" s="228" t="s">
        <v>74</v>
      </c>
      <c r="AY82" s="227" t="s">
        <v>141</v>
      </c>
      <c r="BK82" s="229">
        <f>BK83</f>
        <v>0</v>
      </c>
    </row>
    <row r="83" spans="1:65" s="15" customFormat="1" ht="22.9" customHeight="1">
      <c r="B83" s="216"/>
      <c r="C83" s="217"/>
      <c r="D83" s="218" t="s">
        <v>73</v>
      </c>
      <c r="E83" s="230" t="s">
        <v>161</v>
      </c>
      <c r="F83" s="230" t="s">
        <v>612</v>
      </c>
      <c r="G83" s="217"/>
      <c r="H83" s="217"/>
      <c r="I83" s="220"/>
      <c r="J83" s="231">
        <f>BK83</f>
        <v>0</v>
      </c>
      <c r="K83" s="217"/>
      <c r="L83" s="222"/>
      <c r="M83" s="223"/>
      <c r="N83" s="224"/>
      <c r="O83" s="224"/>
      <c r="P83" s="225">
        <f>SUM(P84:P108)</f>
        <v>0</v>
      </c>
      <c r="Q83" s="224"/>
      <c r="R83" s="225">
        <f>SUM(R84:R108)</f>
        <v>0</v>
      </c>
      <c r="S83" s="224"/>
      <c r="T83" s="226">
        <f>SUM(T84:T108)</f>
        <v>76.641416000000007</v>
      </c>
      <c r="AR83" s="227" t="s">
        <v>82</v>
      </c>
      <c r="AT83" s="228" t="s">
        <v>73</v>
      </c>
      <c r="AU83" s="228" t="s">
        <v>82</v>
      </c>
      <c r="AY83" s="227" t="s">
        <v>141</v>
      </c>
      <c r="BK83" s="229">
        <f>SUM(BK84:BK108)</f>
        <v>0</v>
      </c>
    </row>
    <row r="84" spans="1:65" s="2" customFormat="1" ht="55.5" customHeight="1">
      <c r="A84" s="34"/>
      <c r="B84" s="35"/>
      <c r="C84" s="145" t="s">
        <v>82</v>
      </c>
      <c r="D84" s="145" t="s">
        <v>135</v>
      </c>
      <c r="E84" s="146" t="s">
        <v>844</v>
      </c>
      <c r="F84" s="147" t="s">
        <v>845</v>
      </c>
      <c r="G84" s="148" t="s">
        <v>202</v>
      </c>
      <c r="H84" s="149">
        <v>17.5</v>
      </c>
      <c r="I84" s="150"/>
      <c r="J84" s="151">
        <f>ROUND(I84*H84,2)</f>
        <v>0</v>
      </c>
      <c r="K84" s="147" t="s">
        <v>518</v>
      </c>
      <c r="L84" s="39"/>
      <c r="M84" s="152" t="s">
        <v>28</v>
      </c>
      <c r="N84" s="153" t="s">
        <v>45</v>
      </c>
      <c r="O84" s="64"/>
      <c r="P84" s="154">
        <f>O84*H84</f>
        <v>0</v>
      </c>
      <c r="Q84" s="154">
        <v>0</v>
      </c>
      <c r="R84" s="154">
        <f>Q84*H84</f>
        <v>0</v>
      </c>
      <c r="S84" s="154">
        <v>1.8080000000000001</v>
      </c>
      <c r="T84" s="155">
        <f>S84*H84</f>
        <v>31.64</v>
      </c>
      <c r="U84" s="34"/>
      <c r="V84" s="34"/>
      <c r="W84" s="34"/>
      <c r="X84" s="34"/>
      <c r="Y84" s="34"/>
      <c r="Z84" s="34"/>
      <c r="AA84" s="34"/>
      <c r="AB84" s="34"/>
      <c r="AC84" s="34"/>
      <c r="AD84" s="34"/>
      <c r="AE84" s="34"/>
      <c r="AR84" s="156" t="s">
        <v>140</v>
      </c>
      <c r="AT84" s="156" t="s">
        <v>135</v>
      </c>
      <c r="AU84" s="156" t="s">
        <v>84</v>
      </c>
      <c r="AY84" s="17" t="s">
        <v>141</v>
      </c>
      <c r="BE84" s="157">
        <f>IF(N84="základní",J84,0)</f>
        <v>0</v>
      </c>
      <c r="BF84" s="157">
        <f>IF(N84="snížená",J84,0)</f>
        <v>0</v>
      </c>
      <c r="BG84" s="157">
        <f>IF(N84="zákl. přenesená",J84,0)</f>
        <v>0</v>
      </c>
      <c r="BH84" s="157">
        <f>IF(N84="sníž. přenesená",J84,0)</f>
        <v>0</v>
      </c>
      <c r="BI84" s="157">
        <f>IF(N84="nulová",J84,0)</f>
        <v>0</v>
      </c>
      <c r="BJ84" s="17" t="s">
        <v>82</v>
      </c>
      <c r="BK84" s="157">
        <f>ROUND(I84*H84,2)</f>
        <v>0</v>
      </c>
      <c r="BL84" s="17" t="s">
        <v>140</v>
      </c>
      <c r="BM84" s="156" t="s">
        <v>84</v>
      </c>
    </row>
    <row r="85" spans="1:65" s="2" customFormat="1" ht="11.25">
      <c r="A85" s="34"/>
      <c r="B85" s="35"/>
      <c r="C85" s="36"/>
      <c r="D85" s="239" t="s">
        <v>519</v>
      </c>
      <c r="E85" s="36"/>
      <c r="F85" s="240" t="s">
        <v>846</v>
      </c>
      <c r="G85" s="36"/>
      <c r="H85" s="36"/>
      <c r="I85" s="233"/>
      <c r="J85" s="36"/>
      <c r="K85" s="36"/>
      <c r="L85" s="39"/>
      <c r="M85" s="234"/>
      <c r="N85" s="235"/>
      <c r="O85" s="64"/>
      <c r="P85" s="64"/>
      <c r="Q85" s="64"/>
      <c r="R85" s="64"/>
      <c r="S85" s="64"/>
      <c r="T85" s="65"/>
      <c r="U85" s="34"/>
      <c r="V85" s="34"/>
      <c r="W85" s="34"/>
      <c r="X85" s="34"/>
      <c r="Y85" s="34"/>
      <c r="Z85" s="34"/>
      <c r="AA85" s="34"/>
      <c r="AB85" s="34"/>
      <c r="AC85" s="34"/>
      <c r="AD85" s="34"/>
      <c r="AE85" s="34"/>
      <c r="AT85" s="17" t="s">
        <v>519</v>
      </c>
      <c r="AU85" s="17" t="s">
        <v>84</v>
      </c>
    </row>
    <row r="86" spans="1:65" s="2" customFormat="1" ht="16.5" customHeight="1">
      <c r="A86" s="34"/>
      <c r="B86" s="35"/>
      <c r="C86" s="145" t="s">
        <v>84</v>
      </c>
      <c r="D86" s="145" t="s">
        <v>135</v>
      </c>
      <c r="E86" s="146" t="s">
        <v>847</v>
      </c>
      <c r="F86" s="147" t="s">
        <v>848</v>
      </c>
      <c r="G86" s="148" t="s">
        <v>159</v>
      </c>
      <c r="H86" s="149">
        <v>200</v>
      </c>
      <c r="I86" s="150"/>
      <c r="J86" s="151">
        <f>ROUND(I86*H86,2)</f>
        <v>0</v>
      </c>
      <c r="K86" s="147" t="s">
        <v>518</v>
      </c>
      <c r="L86" s="39"/>
      <c r="M86" s="152" t="s">
        <v>28</v>
      </c>
      <c r="N86" s="153" t="s">
        <v>45</v>
      </c>
      <c r="O86" s="64"/>
      <c r="P86" s="154">
        <f>O86*H86</f>
        <v>0</v>
      </c>
      <c r="Q86" s="154">
        <v>0</v>
      </c>
      <c r="R86" s="154">
        <f>Q86*H86</f>
        <v>0</v>
      </c>
      <c r="S86" s="154">
        <v>0.2</v>
      </c>
      <c r="T86" s="155">
        <f>S86*H86</f>
        <v>40</v>
      </c>
      <c r="U86" s="34"/>
      <c r="V86" s="34"/>
      <c r="W86" s="34"/>
      <c r="X86" s="34"/>
      <c r="Y86" s="34"/>
      <c r="Z86" s="34"/>
      <c r="AA86" s="34"/>
      <c r="AB86" s="34"/>
      <c r="AC86" s="34"/>
      <c r="AD86" s="34"/>
      <c r="AE86" s="34"/>
      <c r="AR86" s="156" t="s">
        <v>140</v>
      </c>
      <c r="AT86" s="156" t="s">
        <v>135</v>
      </c>
      <c r="AU86" s="156" t="s">
        <v>84</v>
      </c>
      <c r="AY86" s="17" t="s">
        <v>141</v>
      </c>
      <c r="BE86" s="157">
        <f>IF(N86="základní",J86,0)</f>
        <v>0</v>
      </c>
      <c r="BF86" s="157">
        <f>IF(N86="snížená",J86,0)</f>
        <v>0</v>
      </c>
      <c r="BG86" s="157">
        <f>IF(N86="zákl. přenesená",J86,0)</f>
        <v>0</v>
      </c>
      <c r="BH86" s="157">
        <f>IF(N86="sníž. přenesená",J86,0)</f>
        <v>0</v>
      </c>
      <c r="BI86" s="157">
        <f>IF(N86="nulová",J86,0)</f>
        <v>0</v>
      </c>
      <c r="BJ86" s="17" t="s">
        <v>82</v>
      </c>
      <c r="BK86" s="157">
        <f>ROUND(I86*H86,2)</f>
        <v>0</v>
      </c>
      <c r="BL86" s="17" t="s">
        <v>140</v>
      </c>
      <c r="BM86" s="156" t="s">
        <v>140</v>
      </c>
    </row>
    <row r="87" spans="1:65" s="2" customFormat="1" ht="11.25">
      <c r="A87" s="34"/>
      <c r="B87" s="35"/>
      <c r="C87" s="36"/>
      <c r="D87" s="239" t="s">
        <v>519</v>
      </c>
      <c r="E87" s="36"/>
      <c r="F87" s="240" t="s">
        <v>849</v>
      </c>
      <c r="G87" s="36"/>
      <c r="H87" s="36"/>
      <c r="I87" s="233"/>
      <c r="J87" s="36"/>
      <c r="K87" s="36"/>
      <c r="L87" s="39"/>
      <c r="M87" s="234"/>
      <c r="N87" s="235"/>
      <c r="O87" s="64"/>
      <c r="P87" s="64"/>
      <c r="Q87" s="64"/>
      <c r="R87" s="64"/>
      <c r="S87" s="64"/>
      <c r="T87" s="65"/>
      <c r="U87" s="34"/>
      <c r="V87" s="34"/>
      <c r="W87" s="34"/>
      <c r="X87" s="34"/>
      <c r="Y87" s="34"/>
      <c r="Z87" s="34"/>
      <c r="AA87" s="34"/>
      <c r="AB87" s="34"/>
      <c r="AC87" s="34"/>
      <c r="AD87" s="34"/>
      <c r="AE87" s="34"/>
      <c r="AT87" s="17" t="s">
        <v>519</v>
      </c>
      <c r="AU87" s="17" t="s">
        <v>84</v>
      </c>
    </row>
    <row r="88" spans="1:65" s="2" customFormat="1" ht="24.2" customHeight="1">
      <c r="A88" s="34"/>
      <c r="B88" s="35"/>
      <c r="C88" s="145" t="s">
        <v>152</v>
      </c>
      <c r="D88" s="145" t="s">
        <v>135</v>
      </c>
      <c r="E88" s="146" t="s">
        <v>850</v>
      </c>
      <c r="F88" s="147" t="s">
        <v>851</v>
      </c>
      <c r="G88" s="148" t="s">
        <v>159</v>
      </c>
      <c r="H88" s="149">
        <v>34.4</v>
      </c>
      <c r="I88" s="150"/>
      <c r="J88" s="151">
        <f>ROUND(I88*H88,2)</f>
        <v>0</v>
      </c>
      <c r="K88" s="147" t="s">
        <v>518</v>
      </c>
      <c r="L88" s="39"/>
      <c r="M88" s="152" t="s">
        <v>28</v>
      </c>
      <c r="N88" s="153" t="s">
        <v>45</v>
      </c>
      <c r="O88" s="64"/>
      <c r="P88" s="154">
        <f>O88*H88</f>
        <v>0</v>
      </c>
      <c r="Q88" s="154">
        <v>0</v>
      </c>
      <c r="R88" s="154">
        <f>Q88*H88</f>
        <v>0</v>
      </c>
      <c r="S88" s="154">
        <v>0</v>
      </c>
      <c r="T88" s="155">
        <f>S88*H88</f>
        <v>0</v>
      </c>
      <c r="U88" s="34"/>
      <c r="V88" s="34"/>
      <c r="W88" s="34"/>
      <c r="X88" s="34"/>
      <c r="Y88" s="34"/>
      <c r="Z88" s="34"/>
      <c r="AA88" s="34"/>
      <c r="AB88" s="34"/>
      <c r="AC88" s="34"/>
      <c r="AD88" s="34"/>
      <c r="AE88" s="34"/>
      <c r="AR88" s="156" t="s">
        <v>140</v>
      </c>
      <c r="AT88" s="156" t="s">
        <v>135</v>
      </c>
      <c r="AU88" s="156" t="s">
        <v>84</v>
      </c>
      <c r="AY88" s="17" t="s">
        <v>141</v>
      </c>
      <c r="BE88" s="157">
        <f>IF(N88="základní",J88,0)</f>
        <v>0</v>
      </c>
      <c r="BF88" s="157">
        <f>IF(N88="snížená",J88,0)</f>
        <v>0</v>
      </c>
      <c r="BG88" s="157">
        <f>IF(N88="zákl. přenesená",J88,0)</f>
        <v>0</v>
      </c>
      <c r="BH88" s="157">
        <f>IF(N88="sníž. přenesená",J88,0)</f>
        <v>0</v>
      </c>
      <c r="BI88" s="157">
        <f>IF(N88="nulová",J88,0)</f>
        <v>0</v>
      </c>
      <c r="BJ88" s="17" t="s">
        <v>82</v>
      </c>
      <c r="BK88" s="157">
        <f>ROUND(I88*H88,2)</f>
        <v>0</v>
      </c>
      <c r="BL88" s="17" t="s">
        <v>140</v>
      </c>
      <c r="BM88" s="156" t="s">
        <v>155</v>
      </c>
    </row>
    <row r="89" spans="1:65" s="2" customFormat="1" ht="11.25">
      <c r="A89" s="34"/>
      <c r="B89" s="35"/>
      <c r="C89" s="36"/>
      <c r="D89" s="239" t="s">
        <v>519</v>
      </c>
      <c r="E89" s="36"/>
      <c r="F89" s="240" t="s">
        <v>852</v>
      </c>
      <c r="G89" s="36"/>
      <c r="H89" s="36"/>
      <c r="I89" s="233"/>
      <c r="J89" s="36"/>
      <c r="K89" s="36"/>
      <c r="L89" s="39"/>
      <c r="M89" s="234"/>
      <c r="N89" s="235"/>
      <c r="O89" s="64"/>
      <c r="P89" s="64"/>
      <c r="Q89" s="64"/>
      <c r="R89" s="64"/>
      <c r="S89" s="64"/>
      <c r="T89" s="65"/>
      <c r="U89" s="34"/>
      <c r="V89" s="34"/>
      <c r="W89" s="34"/>
      <c r="X89" s="34"/>
      <c r="Y89" s="34"/>
      <c r="Z89" s="34"/>
      <c r="AA89" s="34"/>
      <c r="AB89" s="34"/>
      <c r="AC89" s="34"/>
      <c r="AD89" s="34"/>
      <c r="AE89" s="34"/>
      <c r="AT89" s="17" t="s">
        <v>519</v>
      </c>
      <c r="AU89" s="17" t="s">
        <v>84</v>
      </c>
    </row>
    <row r="90" spans="1:65" s="11" customFormat="1" ht="11.25">
      <c r="B90" s="169"/>
      <c r="C90" s="170"/>
      <c r="D90" s="160" t="s">
        <v>142</v>
      </c>
      <c r="E90" s="171" t="s">
        <v>28</v>
      </c>
      <c r="F90" s="172" t="s">
        <v>912</v>
      </c>
      <c r="G90" s="170"/>
      <c r="H90" s="173">
        <v>34.4</v>
      </c>
      <c r="I90" s="174"/>
      <c r="J90" s="170"/>
      <c r="K90" s="170"/>
      <c r="L90" s="175"/>
      <c r="M90" s="176"/>
      <c r="N90" s="177"/>
      <c r="O90" s="177"/>
      <c r="P90" s="177"/>
      <c r="Q90" s="177"/>
      <c r="R90" s="177"/>
      <c r="S90" s="177"/>
      <c r="T90" s="178"/>
      <c r="AT90" s="179" t="s">
        <v>142</v>
      </c>
      <c r="AU90" s="179" t="s">
        <v>84</v>
      </c>
      <c r="AV90" s="11" t="s">
        <v>84</v>
      </c>
      <c r="AW90" s="11" t="s">
        <v>35</v>
      </c>
      <c r="AX90" s="11" t="s">
        <v>74</v>
      </c>
      <c r="AY90" s="179" t="s">
        <v>141</v>
      </c>
    </row>
    <row r="91" spans="1:65" s="12" customFormat="1" ht="11.25">
      <c r="B91" s="180"/>
      <c r="C91" s="181"/>
      <c r="D91" s="160" t="s">
        <v>142</v>
      </c>
      <c r="E91" s="182" t="s">
        <v>28</v>
      </c>
      <c r="F91" s="183" t="s">
        <v>145</v>
      </c>
      <c r="G91" s="181"/>
      <c r="H91" s="184">
        <v>34.4</v>
      </c>
      <c r="I91" s="185"/>
      <c r="J91" s="181"/>
      <c r="K91" s="181"/>
      <c r="L91" s="186"/>
      <c r="M91" s="187"/>
      <c r="N91" s="188"/>
      <c r="O91" s="188"/>
      <c r="P91" s="188"/>
      <c r="Q91" s="188"/>
      <c r="R91" s="188"/>
      <c r="S91" s="188"/>
      <c r="T91" s="189"/>
      <c r="AT91" s="190" t="s">
        <v>142</v>
      </c>
      <c r="AU91" s="190" t="s">
        <v>84</v>
      </c>
      <c r="AV91" s="12" t="s">
        <v>140</v>
      </c>
      <c r="AW91" s="12" t="s">
        <v>35</v>
      </c>
      <c r="AX91" s="12" t="s">
        <v>82</v>
      </c>
      <c r="AY91" s="190" t="s">
        <v>141</v>
      </c>
    </row>
    <row r="92" spans="1:65" s="2" customFormat="1" ht="24.2" customHeight="1">
      <c r="A92" s="34"/>
      <c r="B92" s="35"/>
      <c r="C92" s="145" t="s">
        <v>140</v>
      </c>
      <c r="D92" s="145" t="s">
        <v>135</v>
      </c>
      <c r="E92" s="146" t="s">
        <v>854</v>
      </c>
      <c r="F92" s="147" t="s">
        <v>855</v>
      </c>
      <c r="G92" s="148" t="s">
        <v>159</v>
      </c>
      <c r="H92" s="149">
        <v>34.4</v>
      </c>
      <c r="I92" s="150"/>
      <c r="J92" s="151">
        <f>ROUND(I92*H92,2)</f>
        <v>0</v>
      </c>
      <c r="K92" s="147" t="s">
        <v>518</v>
      </c>
      <c r="L92" s="39"/>
      <c r="M92" s="152" t="s">
        <v>28</v>
      </c>
      <c r="N92" s="153" t="s">
        <v>45</v>
      </c>
      <c r="O92" s="64"/>
      <c r="P92" s="154">
        <f>O92*H92</f>
        <v>0</v>
      </c>
      <c r="Q92" s="154">
        <v>0</v>
      </c>
      <c r="R92" s="154">
        <f>Q92*H92</f>
        <v>0</v>
      </c>
      <c r="S92" s="154">
        <v>0.14538999999999999</v>
      </c>
      <c r="T92" s="155">
        <f>S92*H92</f>
        <v>5.0014159999999999</v>
      </c>
      <c r="U92" s="34"/>
      <c r="V92" s="34"/>
      <c r="W92" s="34"/>
      <c r="X92" s="34"/>
      <c r="Y92" s="34"/>
      <c r="Z92" s="34"/>
      <c r="AA92" s="34"/>
      <c r="AB92" s="34"/>
      <c r="AC92" s="34"/>
      <c r="AD92" s="34"/>
      <c r="AE92" s="34"/>
      <c r="AR92" s="156" t="s">
        <v>140</v>
      </c>
      <c r="AT92" s="156" t="s">
        <v>135</v>
      </c>
      <c r="AU92" s="156" t="s">
        <v>84</v>
      </c>
      <c r="AY92" s="17" t="s">
        <v>141</v>
      </c>
      <c r="BE92" s="157">
        <f>IF(N92="základní",J92,0)</f>
        <v>0</v>
      </c>
      <c r="BF92" s="157">
        <f>IF(N92="snížená",J92,0)</f>
        <v>0</v>
      </c>
      <c r="BG92" s="157">
        <f>IF(N92="zákl. přenesená",J92,0)</f>
        <v>0</v>
      </c>
      <c r="BH92" s="157">
        <f>IF(N92="sníž. přenesená",J92,0)</f>
        <v>0</v>
      </c>
      <c r="BI92" s="157">
        <f>IF(N92="nulová",J92,0)</f>
        <v>0</v>
      </c>
      <c r="BJ92" s="17" t="s">
        <v>82</v>
      </c>
      <c r="BK92" s="157">
        <f>ROUND(I92*H92,2)</f>
        <v>0</v>
      </c>
      <c r="BL92" s="17" t="s">
        <v>140</v>
      </c>
      <c r="BM92" s="156" t="s">
        <v>149</v>
      </c>
    </row>
    <row r="93" spans="1:65" s="2" customFormat="1" ht="11.25">
      <c r="A93" s="34"/>
      <c r="B93" s="35"/>
      <c r="C93" s="36"/>
      <c r="D93" s="239" t="s">
        <v>519</v>
      </c>
      <c r="E93" s="36"/>
      <c r="F93" s="240" t="s">
        <v>856</v>
      </c>
      <c r="G93" s="36"/>
      <c r="H93" s="36"/>
      <c r="I93" s="233"/>
      <c r="J93" s="36"/>
      <c r="K93" s="36"/>
      <c r="L93" s="39"/>
      <c r="M93" s="234"/>
      <c r="N93" s="235"/>
      <c r="O93" s="64"/>
      <c r="P93" s="64"/>
      <c r="Q93" s="64"/>
      <c r="R93" s="64"/>
      <c r="S93" s="64"/>
      <c r="T93" s="65"/>
      <c r="U93" s="34"/>
      <c r="V93" s="34"/>
      <c r="W93" s="34"/>
      <c r="X93" s="34"/>
      <c r="Y93" s="34"/>
      <c r="Z93" s="34"/>
      <c r="AA93" s="34"/>
      <c r="AB93" s="34"/>
      <c r="AC93" s="34"/>
      <c r="AD93" s="34"/>
      <c r="AE93" s="34"/>
      <c r="AT93" s="17" t="s">
        <v>519</v>
      </c>
      <c r="AU93" s="17" t="s">
        <v>84</v>
      </c>
    </row>
    <row r="94" spans="1:65" s="11" customFormat="1" ht="11.25">
      <c r="B94" s="169"/>
      <c r="C94" s="170"/>
      <c r="D94" s="160" t="s">
        <v>142</v>
      </c>
      <c r="E94" s="171" t="s">
        <v>28</v>
      </c>
      <c r="F94" s="172" t="s">
        <v>913</v>
      </c>
      <c r="G94" s="170"/>
      <c r="H94" s="173">
        <v>34.4</v>
      </c>
      <c r="I94" s="174"/>
      <c r="J94" s="170"/>
      <c r="K94" s="170"/>
      <c r="L94" s="175"/>
      <c r="M94" s="176"/>
      <c r="N94" s="177"/>
      <c r="O94" s="177"/>
      <c r="P94" s="177"/>
      <c r="Q94" s="177"/>
      <c r="R94" s="177"/>
      <c r="S94" s="177"/>
      <c r="T94" s="178"/>
      <c r="AT94" s="179" t="s">
        <v>142</v>
      </c>
      <c r="AU94" s="179" t="s">
        <v>84</v>
      </c>
      <c r="AV94" s="11" t="s">
        <v>84</v>
      </c>
      <c r="AW94" s="11" t="s">
        <v>35</v>
      </c>
      <c r="AX94" s="11" t="s">
        <v>74</v>
      </c>
      <c r="AY94" s="179" t="s">
        <v>141</v>
      </c>
    </row>
    <row r="95" spans="1:65" s="12" customFormat="1" ht="11.25">
      <c r="B95" s="180"/>
      <c r="C95" s="181"/>
      <c r="D95" s="160" t="s">
        <v>142</v>
      </c>
      <c r="E95" s="182" t="s">
        <v>28</v>
      </c>
      <c r="F95" s="183" t="s">
        <v>145</v>
      </c>
      <c r="G95" s="181"/>
      <c r="H95" s="184">
        <v>34.4</v>
      </c>
      <c r="I95" s="185"/>
      <c r="J95" s="181"/>
      <c r="K95" s="181"/>
      <c r="L95" s="186"/>
      <c r="M95" s="187"/>
      <c r="N95" s="188"/>
      <c r="O95" s="188"/>
      <c r="P95" s="188"/>
      <c r="Q95" s="188"/>
      <c r="R95" s="188"/>
      <c r="S95" s="188"/>
      <c r="T95" s="189"/>
      <c r="AT95" s="190" t="s">
        <v>142</v>
      </c>
      <c r="AU95" s="190" t="s">
        <v>84</v>
      </c>
      <c r="AV95" s="12" t="s">
        <v>140</v>
      </c>
      <c r="AW95" s="12" t="s">
        <v>35</v>
      </c>
      <c r="AX95" s="12" t="s">
        <v>82</v>
      </c>
      <c r="AY95" s="190" t="s">
        <v>141</v>
      </c>
    </row>
    <row r="96" spans="1:65" s="2" customFormat="1" ht="21.75" customHeight="1">
      <c r="A96" s="34"/>
      <c r="B96" s="35"/>
      <c r="C96" s="145" t="s">
        <v>161</v>
      </c>
      <c r="D96" s="145" t="s">
        <v>135</v>
      </c>
      <c r="E96" s="146" t="s">
        <v>857</v>
      </c>
      <c r="F96" s="147" t="s">
        <v>858</v>
      </c>
      <c r="G96" s="148" t="s">
        <v>138</v>
      </c>
      <c r="H96" s="149">
        <v>6</v>
      </c>
      <c r="I96" s="150"/>
      <c r="J96" s="151">
        <f>ROUND(I96*H96,2)</f>
        <v>0</v>
      </c>
      <c r="K96" s="147" t="s">
        <v>518</v>
      </c>
      <c r="L96" s="39"/>
      <c r="M96" s="152" t="s">
        <v>28</v>
      </c>
      <c r="N96" s="153" t="s">
        <v>45</v>
      </c>
      <c r="O96" s="64"/>
      <c r="P96" s="154">
        <f>O96*H96</f>
        <v>0</v>
      </c>
      <c r="Q96" s="154">
        <v>0</v>
      </c>
      <c r="R96" s="154">
        <f>Q96*H96</f>
        <v>0</v>
      </c>
      <c r="S96" s="154">
        <v>0</v>
      </c>
      <c r="T96" s="155">
        <f>S96*H96</f>
        <v>0</v>
      </c>
      <c r="U96" s="34"/>
      <c r="V96" s="34"/>
      <c r="W96" s="34"/>
      <c r="X96" s="34"/>
      <c r="Y96" s="34"/>
      <c r="Z96" s="34"/>
      <c r="AA96" s="34"/>
      <c r="AB96" s="34"/>
      <c r="AC96" s="34"/>
      <c r="AD96" s="34"/>
      <c r="AE96" s="34"/>
      <c r="AR96" s="156" t="s">
        <v>140</v>
      </c>
      <c r="AT96" s="156" t="s">
        <v>135</v>
      </c>
      <c r="AU96" s="156" t="s">
        <v>84</v>
      </c>
      <c r="AY96" s="17" t="s">
        <v>141</v>
      </c>
      <c r="BE96" s="157">
        <f>IF(N96="základní",J96,0)</f>
        <v>0</v>
      </c>
      <c r="BF96" s="157">
        <f>IF(N96="snížená",J96,0)</f>
        <v>0</v>
      </c>
      <c r="BG96" s="157">
        <f>IF(N96="zákl. přenesená",J96,0)</f>
        <v>0</v>
      </c>
      <c r="BH96" s="157">
        <f>IF(N96="sníž. přenesená",J96,0)</f>
        <v>0</v>
      </c>
      <c r="BI96" s="157">
        <f>IF(N96="nulová",J96,0)</f>
        <v>0</v>
      </c>
      <c r="BJ96" s="17" t="s">
        <v>82</v>
      </c>
      <c r="BK96" s="157">
        <f>ROUND(I96*H96,2)</f>
        <v>0</v>
      </c>
      <c r="BL96" s="17" t="s">
        <v>140</v>
      </c>
      <c r="BM96" s="156" t="s">
        <v>193</v>
      </c>
    </row>
    <row r="97" spans="1:65" s="2" customFormat="1" ht="11.25">
      <c r="A97" s="34"/>
      <c r="B97" s="35"/>
      <c r="C97" s="36"/>
      <c r="D97" s="239" t="s">
        <v>519</v>
      </c>
      <c r="E97" s="36"/>
      <c r="F97" s="240" t="s">
        <v>859</v>
      </c>
      <c r="G97" s="36"/>
      <c r="H97" s="36"/>
      <c r="I97" s="233"/>
      <c r="J97" s="36"/>
      <c r="K97" s="36"/>
      <c r="L97" s="39"/>
      <c r="M97" s="234"/>
      <c r="N97" s="235"/>
      <c r="O97" s="64"/>
      <c r="P97" s="64"/>
      <c r="Q97" s="64"/>
      <c r="R97" s="64"/>
      <c r="S97" s="64"/>
      <c r="T97" s="65"/>
      <c r="U97" s="34"/>
      <c r="V97" s="34"/>
      <c r="W97" s="34"/>
      <c r="X97" s="34"/>
      <c r="Y97" s="34"/>
      <c r="Z97" s="34"/>
      <c r="AA97" s="34"/>
      <c r="AB97" s="34"/>
      <c r="AC97" s="34"/>
      <c r="AD97" s="34"/>
      <c r="AE97" s="34"/>
      <c r="AT97" s="17" t="s">
        <v>519</v>
      </c>
      <c r="AU97" s="17" t="s">
        <v>84</v>
      </c>
    </row>
    <row r="98" spans="1:65" s="2" customFormat="1" ht="90" customHeight="1">
      <c r="A98" s="34"/>
      <c r="B98" s="35"/>
      <c r="C98" s="145" t="s">
        <v>155</v>
      </c>
      <c r="D98" s="145" t="s">
        <v>135</v>
      </c>
      <c r="E98" s="146" t="s">
        <v>863</v>
      </c>
      <c r="F98" s="147" t="s">
        <v>864</v>
      </c>
      <c r="G98" s="148" t="s">
        <v>196</v>
      </c>
      <c r="H98" s="149">
        <v>1.4E-2</v>
      </c>
      <c r="I98" s="150"/>
      <c r="J98" s="151">
        <f>ROUND(I98*H98,2)</f>
        <v>0</v>
      </c>
      <c r="K98" s="147" t="s">
        <v>139</v>
      </c>
      <c r="L98" s="39"/>
      <c r="M98" s="152" t="s">
        <v>28</v>
      </c>
      <c r="N98" s="153" t="s">
        <v>45</v>
      </c>
      <c r="O98" s="64"/>
      <c r="P98" s="154">
        <f>O98*H98</f>
        <v>0</v>
      </c>
      <c r="Q98" s="154">
        <v>0</v>
      </c>
      <c r="R98" s="154">
        <f>Q98*H98</f>
        <v>0</v>
      </c>
      <c r="S98" s="154">
        <v>0</v>
      </c>
      <c r="T98" s="155">
        <f>S98*H98</f>
        <v>0</v>
      </c>
      <c r="U98" s="34"/>
      <c r="V98" s="34"/>
      <c r="W98" s="34"/>
      <c r="X98" s="34"/>
      <c r="Y98" s="34"/>
      <c r="Z98" s="34"/>
      <c r="AA98" s="34"/>
      <c r="AB98" s="34"/>
      <c r="AC98" s="34"/>
      <c r="AD98" s="34"/>
      <c r="AE98" s="34"/>
      <c r="AR98" s="156" t="s">
        <v>140</v>
      </c>
      <c r="AT98" s="156" t="s">
        <v>135</v>
      </c>
      <c r="AU98" s="156" t="s">
        <v>84</v>
      </c>
      <c r="AY98" s="17" t="s">
        <v>141</v>
      </c>
      <c r="BE98" s="157">
        <f>IF(N98="základní",J98,0)</f>
        <v>0</v>
      </c>
      <c r="BF98" s="157">
        <f>IF(N98="snížená",J98,0)</f>
        <v>0</v>
      </c>
      <c r="BG98" s="157">
        <f>IF(N98="zákl. přenesená",J98,0)</f>
        <v>0</v>
      </c>
      <c r="BH98" s="157">
        <f>IF(N98="sníž. přenesená",J98,0)</f>
        <v>0</v>
      </c>
      <c r="BI98" s="157">
        <f>IF(N98="nulová",J98,0)</f>
        <v>0</v>
      </c>
      <c r="BJ98" s="17" t="s">
        <v>82</v>
      </c>
      <c r="BK98" s="157">
        <f>ROUND(I98*H98,2)</f>
        <v>0</v>
      </c>
      <c r="BL98" s="17" t="s">
        <v>140</v>
      </c>
      <c r="BM98" s="156" t="s">
        <v>205</v>
      </c>
    </row>
    <row r="99" spans="1:65" s="11" customFormat="1" ht="11.25">
      <c r="B99" s="169"/>
      <c r="C99" s="170"/>
      <c r="D99" s="160" t="s">
        <v>142</v>
      </c>
      <c r="E99" s="171" t="s">
        <v>28</v>
      </c>
      <c r="F99" s="172" t="s">
        <v>865</v>
      </c>
      <c r="G99" s="170"/>
      <c r="H99" s="173">
        <v>1.4E-2</v>
      </c>
      <c r="I99" s="174"/>
      <c r="J99" s="170"/>
      <c r="K99" s="170"/>
      <c r="L99" s="175"/>
      <c r="M99" s="176"/>
      <c r="N99" s="177"/>
      <c r="O99" s="177"/>
      <c r="P99" s="177"/>
      <c r="Q99" s="177"/>
      <c r="R99" s="177"/>
      <c r="S99" s="177"/>
      <c r="T99" s="178"/>
      <c r="AT99" s="179" t="s">
        <v>142</v>
      </c>
      <c r="AU99" s="179" t="s">
        <v>84</v>
      </c>
      <c r="AV99" s="11" t="s">
        <v>84</v>
      </c>
      <c r="AW99" s="11" t="s">
        <v>35</v>
      </c>
      <c r="AX99" s="11" t="s">
        <v>74</v>
      </c>
      <c r="AY99" s="179" t="s">
        <v>141</v>
      </c>
    </row>
    <row r="100" spans="1:65" s="12" customFormat="1" ht="11.25">
      <c r="B100" s="180"/>
      <c r="C100" s="181"/>
      <c r="D100" s="160" t="s">
        <v>142</v>
      </c>
      <c r="E100" s="182" t="s">
        <v>28</v>
      </c>
      <c r="F100" s="183" t="s">
        <v>145</v>
      </c>
      <c r="G100" s="181"/>
      <c r="H100" s="184">
        <v>1.4E-2</v>
      </c>
      <c r="I100" s="185"/>
      <c r="J100" s="181"/>
      <c r="K100" s="181"/>
      <c r="L100" s="186"/>
      <c r="M100" s="187"/>
      <c r="N100" s="188"/>
      <c r="O100" s="188"/>
      <c r="P100" s="188"/>
      <c r="Q100" s="188"/>
      <c r="R100" s="188"/>
      <c r="S100" s="188"/>
      <c r="T100" s="189"/>
      <c r="AT100" s="190" t="s">
        <v>142</v>
      </c>
      <c r="AU100" s="190" t="s">
        <v>84</v>
      </c>
      <c r="AV100" s="12" t="s">
        <v>140</v>
      </c>
      <c r="AW100" s="12" t="s">
        <v>35</v>
      </c>
      <c r="AX100" s="12" t="s">
        <v>82</v>
      </c>
      <c r="AY100" s="190" t="s">
        <v>141</v>
      </c>
    </row>
    <row r="101" spans="1:65" s="2" customFormat="1" ht="114.95" customHeight="1">
      <c r="A101" s="34"/>
      <c r="B101" s="35"/>
      <c r="C101" s="145" t="s">
        <v>170</v>
      </c>
      <c r="D101" s="145" t="s">
        <v>135</v>
      </c>
      <c r="E101" s="146" t="s">
        <v>914</v>
      </c>
      <c r="F101" s="147" t="s">
        <v>915</v>
      </c>
      <c r="G101" s="148" t="s">
        <v>159</v>
      </c>
      <c r="H101" s="149">
        <v>50</v>
      </c>
      <c r="I101" s="150"/>
      <c r="J101" s="151">
        <f>ROUND(I101*H101,2)</f>
        <v>0</v>
      </c>
      <c r="K101" s="147" t="s">
        <v>139</v>
      </c>
      <c r="L101" s="39"/>
      <c r="M101" s="152" t="s">
        <v>28</v>
      </c>
      <c r="N101" s="153" t="s">
        <v>45</v>
      </c>
      <c r="O101" s="64"/>
      <c r="P101" s="154">
        <f>O101*H101</f>
        <v>0</v>
      </c>
      <c r="Q101" s="154">
        <v>0</v>
      </c>
      <c r="R101" s="154">
        <f>Q101*H101</f>
        <v>0</v>
      </c>
      <c r="S101" s="154">
        <v>0</v>
      </c>
      <c r="T101" s="155">
        <f>S101*H101</f>
        <v>0</v>
      </c>
      <c r="U101" s="34"/>
      <c r="V101" s="34"/>
      <c r="W101" s="34"/>
      <c r="X101" s="34"/>
      <c r="Y101" s="34"/>
      <c r="Z101" s="34"/>
      <c r="AA101" s="34"/>
      <c r="AB101" s="34"/>
      <c r="AC101" s="34"/>
      <c r="AD101" s="34"/>
      <c r="AE101" s="34"/>
      <c r="AR101" s="156" t="s">
        <v>140</v>
      </c>
      <c r="AT101" s="156" t="s">
        <v>135</v>
      </c>
      <c r="AU101" s="156" t="s">
        <v>84</v>
      </c>
      <c r="AY101" s="17" t="s">
        <v>141</v>
      </c>
      <c r="BE101" s="157">
        <f>IF(N101="základní",J101,0)</f>
        <v>0</v>
      </c>
      <c r="BF101" s="157">
        <f>IF(N101="snížená",J101,0)</f>
        <v>0</v>
      </c>
      <c r="BG101" s="157">
        <f>IF(N101="zákl. přenesená",J101,0)</f>
        <v>0</v>
      </c>
      <c r="BH101" s="157">
        <f>IF(N101="sníž. přenesená",J101,0)</f>
        <v>0</v>
      </c>
      <c r="BI101" s="157">
        <f>IF(N101="nulová",J101,0)</f>
        <v>0</v>
      </c>
      <c r="BJ101" s="17" t="s">
        <v>82</v>
      </c>
      <c r="BK101" s="157">
        <f>ROUND(I101*H101,2)</f>
        <v>0</v>
      </c>
      <c r="BL101" s="17" t="s">
        <v>140</v>
      </c>
      <c r="BM101" s="156" t="s">
        <v>173</v>
      </c>
    </row>
    <row r="102" spans="1:65" s="2" customFormat="1" ht="19.5">
      <c r="A102" s="34"/>
      <c r="B102" s="35"/>
      <c r="C102" s="36"/>
      <c r="D102" s="160" t="s">
        <v>402</v>
      </c>
      <c r="E102" s="36"/>
      <c r="F102" s="232" t="s">
        <v>916</v>
      </c>
      <c r="G102" s="36"/>
      <c r="H102" s="36"/>
      <c r="I102" s="233"/>
      <c r="J102" s="36"/>
      <c r="K102" s="36"/>
      <c r="L102" s="39"/>
      <c r="M102" s="234"/>
      <c r="N102" s="235"/>
      <c r="O102" s="64"/>
      <c r="P102" s="64"/>
      <c r="Q102" s="64"/>
      <c r="R102" s="64"/>
      <c r="S102" s="64"/>
      <c r="T102" s="65"/>
      <c r="U102" s="34"/>
      <c r="V102" s="34"/>
      <c r="W102" s="34"/>
      <c r="X102" s="34"/>
      <c r="Y102" s="34"/>
      <c r="Z102" s="34"/>
      <c r="AA102" s="34"/>
      <c r="AB102" s="34"/>
      <c r="AC102" s="34"/>
      <c r="AD102" s="34"/>
      <c r="AE102" s="34"/>
      <c r="AT102" s="17" t="s">
        <v>402</v>
      </c>
      <c r="AU102" s="17" t="s">
        <v>84</v>
      </c>
    </row>
    <row r="103" spans="1:65" s="11" customFormat="1" ht="11.25">
      <c r="B103" s="169"/>
      <c r="C103" s="170"/>
      <c r="D103" s="160" t="s">
        <v>142</v>
      </c>
      <c r="E103" s="171" t="s">
        <v>28</v>
      </c>
      <c r="F103" s="172" t="s">
        <v>917</v>
      </c>
      <c r="G103" s="170"/>
      <c r="H103" s="173">
        <v>50</v>
      </c>
      <c r="I103" s="174"/>
      <c r="J103" s="170"/>
      <c r="K103" s="170"/>
      <c r="L103" s="175"/>
      <c r="M103" s="176"/>
      <c r="N103" s="177"/>
      <c r="O103" s="177"/>
      <c r="P103" s="177"/>
      <c r="Q103" s="177"/>
      <c r="R103" s="177"/>
      <c r="S103" s="177"/>
      <c r="T103" s="178"/>
      <c r="AT103" s="179" t="s">
        <v>142</v>
      </c>
      <c r="AU103" s="179" t="s">
        <v>84</v>
      </c>
      <c r="AV103" s="11" t="s">
        <v>84</v>
      </c>
      <c r="AW103" s="11" t="s">
        <v>35</v>
      </c>
      <c r="AX103" s="11" t="s">
        <v>74</v>
      </c>
      <c r="AY103" s="179" t="s">
        <v>141</v>
      </c>
    </row>
    <row r="104" spans="1:65" s="12" customFormat="1" ht="11.25">
      <c r="B104" s="180"/>
      <c r="C104" s="181"/>
      <c r="D104" s="160" t="s">
        <v>142</v>
      </c>
      <c r="E104" s="182" t="s">
        <v>28</v>
      </c>
      <c r="F104" s="183" t="s">
        <v>145</v>
      </c>
      <c r="G104" s="181"/>
      <c r="H104" s="184">
        <v>50</v>
      </c>
      <c r="I104" s="185"/>
      <c r="J104" s="181"/>
      <c r="K104" s="181"/>
      <c r="L104" s="186"/>
      <c r="M104" s="187"/>
      <c r="N104" s="188"/>
      <c r="O104" s="188"/>
      <c r="P104" s="188"/>
      <c r="Q104" s="188"/>
      <c r="R104" s="188"/>
      <c r="S104" s="188"/>
      <c r="T104" s="189"/>
      <c r="AT104" s="190" t="s">
        <v>142</v>
      </c>
      <c r="AU104" s="190" t="s">
        <v>84</v>
      </c>
      <c r="AV104" s="12" t="s">
        <v>140</v>
      </c>
      <c r="AW104" s="12" t="s">
        <v>35</v>
      </c>
      <c r="AX104" s="12" t="s">
        <v>82</v>
      </c>
      <c r="AY104" s="190" t="s">
        <v>141</v>
      </c>
    </row>
    <row r="105" spans="1:65" s="2" customFormat="1" ht="114.95" customHeight="1">
      <c r="A105" s="34"/>
      <c r="B105" s="35"/>
      <c r="C105" s="145" t="s">
        <v>149</v>
      </c>
      <c r="D105" s="145" t="s">
        <v>135</v>
      </c>
      <c r="E105" s="146" t="s">
        <v>866</v>
      </c>
      <c r="F105" s="147" t="s">
        <v>867</v>
      </c>
      <c r="G105" s="148" t="s">
        <v>228</v>
      </c>
      <c r="H105" s="149">
        <v>6</v>
      </c>
      <c r="I105" s="150"/>
      <c r="J105" s="151">
        <f>ROUND(I105*H105,2)</f>
        <v>0</v>
      </c>
      <c r="K105" s="147" t="s">
        <v>139</v>
      </c>
      <c r="L105" s="39"/>
      <c r="M105" s="152" t="s">
        <v>28</v>
      </c>
      <c r="N105" s="153" t="s">
        <v>45</v>
      </c>
      <c r="O105" s="64"/>
      <c r="P105" s="154">
        <f>O105*H105</f>
        <v>0</v>
      </c>
      <c r="Q105" s="154">
        <v>0</v>
      </c>
      <c r="R105" s="154">
        <f>Q105*H105</f>
        <v>0</v>
      </c>
      <c r="S105" s="154">
        <v>0</v>
      </c>
      <c r="T105" s="155">
        <f>S105*H105</f>
        <v>0</v>
      </c>
      <c r="U105" s="34"/>
      <c r="V105" s="34"/>
      <c r="W105" s="34"/>
      <c r="X105" s="34"/>
      <c r="Y105" s="34"/>
      <c r="Z105" s="34"/>
      <c r="AA105" s="34"/>
      <c r="AB105" s="34"/>
      <c r="AC105" s="34"/>
      <c r="AD105" s="34"/>
      <c r="AE105" s="34"/>
      <c r="AR105" s="156" t="s">
        <v>140</v>
      </c>
      <c r="AT105" s="156" t="s">
        <v>135</v>
      </c>
      <c r="AU105" s="156" t="s">
        <v>84</v>
      </c>
      <c r="AY105" s="17" t="s">
        <v>141</v>
      </c>
      <c r="BE105" s="157">
        <f>IF(N105="základní",J105,0)</f>
        <v>0</v>
      </c>
      <c r="BF105" s="157">
        <f>IF(N105="snížená",J105,0)</f>
        <v>0</v>
      </c>
      <c r="BG105" s="157">
        <f>IF(N105="zákl. přenesená",J105,0)</f>
        <v>0</v>
      </c>
      <c r="BH105" s="157">
        <f>IF(N105="sníž. přenesená",J105,0)</f>
        <v>0</v>
      </c>
      <c r="BI105" s="157">
        <f>IF(N105="nulová",J105,0)</f>
        <v>0</v>
      </c>
      <c r="BJ105" s="17" t="s">
        <v>82</v>
      </c>
      <c r="BK105" s="157">
        <f>ROUND(I105*H105,2)</f>
        <v>0</v>
      </c>
      <c r="BL105" s="17" t="s">
        <v>140</v>
      </c>
      <c r="BM105" s="156" t="s">
        <v>918</v>
      </c>
    </row>
    <row r="106" spans="1:65" s="2" customFormat="1" ht="90" customHeight="1">
      <c r="A106" s="34"/>
      <c r="B106" s="35"/>
      <c r="C106" s="145" t="s">
        <v>178</v>
      </c>
      <c r="D106" s="145" t="s">
        <v>135</v>
      </c>
      <c r="E106" s="146" t="s">
        <v>232</v>
      </c>
      <c r="F106" s="147" t="s">
        <v>233</v>
      </c>
      <c r="G106" s="148" t="s">
        <v>228</v>
      </c>
      <c r="H106" s="149">
        <v>6</v>
      </c>
      <c r="I106" s="150"/>
      <c r="J106" s="151">
        <f>ROUND(I106*H106,2)</f>
        <v>0</v>
      </c>
      <c r="K106" s="147" t="s">
        <v>139</v>
      </c>
      <c r="L106" s="39"/>
      <c r="M106" s="152" t="s">
        <v>28</v>
      </c>
      <c r="N106" s="153" t="s">
        <v>45</v>
      </c>
      <c r="O106" s="64"/>
      <c r="P106" s="154">
        <f>O106*H106</f>
        <v>0</v>
      </c>
      <c r="Q106" s="154">
        <v>0</v>
      </c>
      <c r="R106" s="154">
        <f>Q106*H106</f>
        <v>0</v>
      </c>
      <c r="S106" s="154">
        <v>0</v>
      </c>
      <c r="T106" s="155">
        <f>S106*H106</f>
        <v>0</v>
      </c>
      <c r="U106" s="34"/>
      <c r="V106" s="34"/>
      <c r="W106" s="34"/>
      <c r="X106" s="34"/>
      <c r="Y106" s="34"/>
      <c r="Z106" s="34"/>
      <c r="AA106" s="34"/>
      <c r="AB106" s="34"/>
      <c r="AC106" s="34"/>
      <c r="AD106" s="34"/>
      <c r="AE106" s="34"/>
      <c r="AR106" s="156" t="s">
        <v>140</v>
      </c>
      <c r="AT106" s="156" t="s">
        <v>135</v>
      </c>
      <c r="AU106" s="156" t="s">
        <v>84</v>
      </c>
      <c r="AY106" s="17" t="s">
        <v>141</v>
      </c>
      <c r="BE106" s="157">
        <f>IF(N106="základní",J106,0)</f>
        <v>0</v>
      </c>
      <c r="BF106" s="157">
        <f>IF(N106="snížená",J106,0)</f>
        <v>0</v>
      </c>
      <c r="BG106" s="157">
        <f>IF(N106="zákl. přenesená",J106,0)</f>
        <v>0</v>
      </c>
      <c r="BH106" s="157">
        <f>IF(N106="sníž. přenesená",J106,0)</f>
        <v>0</v>
      </c>
      <c r="BI106" s="157">
        <f>IF(N106="nulová",J106,0)</f>
        <v>0</v>
      </c>
      <c r="BJ106" s="17" t="s">
        <v>82</v>
      </c>
      <c r="BK106" s="157">
        <f>ROUND(I106*H106,2)</f>
        <v>0</v>
      </c>
      <c r="BL106" s="17" t="s">
        <v>140</v>
      </c>
      <c r="BM106" s="156" t="s">
        <v>919</v>
      </c>
    </row>
    <row r="107" spans="1:65" s="2" customFormat="1" ht="90" customHeight="1">
      <c r="A107" s="34"/>
      <c r="B107" s="35"/>
      <c r="C107" s="145" t="s">
        <v>164</v>
      </c>
      <c r="D107" s="145" t="s">
        <v>135</v>
      </c>
      <c r="E107" s="146" t="s">
        <v>868</v>
      </c>
      <c r="F107" s="147" t="s">
        <v>869</v>
      </c>
      <c r="G107" s="148" t="s">
        <v>159</v>
      </c>
      <c r="H107" s="149">
        <v>200</v>
      </c>
      <c r="I107" s="150"/>
      <c r="J107" s="151">
        <f>ROUND(I107*H107,2)</f>
        <v>0</v>
      </c>
      <c r="K107" s="147" t="s">
        <v>139</v>
      </c>
      <c r="L107" s="39"/>
      <c r="M107" s="152" t="s">
        <v>28</v>
      </c>
      <c r="N107" s="153" t="s">
        <v>45</v>
      </c>
      <c r="O107" s="64"/>
      <c r="P107" s="154">
        <f>O107*H107</f>
        <v>0</v>
      </c>
      <c r="Q107" s="154">
        <v>0</v>
      </c>
      <c r="R107" s="154">
        <f>Q107*H107</f>
        <v>0</v>
      </c>
      <c r="S107" s="154">
        <v>0</v>
      </c>
      <c r="T107" s="155">
        <f>S107*H107</f>
        <v>0</v>
      </c>
      <c r="U107" s="34"/>
      <c r="V107" s="34"/>
      <c r="W107" s="34"/>
      <c r="X107" s="34"/>
      <c r="Y107" s="34"/>
      <c r="Z107" s="34"/>
      <c r="AA107" s="34"/>
      <c r="AB107" s="34"/>
      <c r="AC107" s="34"/>
      <c r="AD107" s="34"/>
      <c r="AE107" s="34"/>
      <c r="AR107" s="156" t="s">
        <v>140</v>
      </c>
      <c r="AT107" s="156" t="s">
        <v>135</v>
      </c>
      <c r="AU107" s="156" t="s">
        <v>84</v>
      </c>
      <c r="AY107" s="17" t="s">
        <v>141</v>
      </c>
      <c r="BE107" s="157">
        <f>IF(N107="základní",J107,0)</f>
        <v>0</v>
      </c>
      <c r="BF107" s="157">
        <f>IF(N107="snížená",J107,0)</f>
        <v>0</v>
      </c>
      <c r="BG107" s="157">
        <f>IF(N107="zákl. přenesená",J107,0)</f>
        <v>0</v>
      </c>
      <c r="BH107" s="157">
        <f>IF(N107="sníž. přenesená",J107,0)</f>
        <v>0</v>
      </c>
      <c r="BI107" s="157">
        <f>IF(N107="nulová",J107,0)</f>
        <v>0</v>
      </c>
      <c r="BJ107" s="17" t="s">
        <v>82</v>
      </c>
      <c r="BK107" s="157">
        <f>ROUND(I107*H107,2)</f>
        <v>0</v>
      </c>
      <c r="BL107" s="17" t="s">
        <v>140</v>
      </c>
      <c r="BM107" s="156" t="s">
        <v>920</v>
      </c>
    </row>
    <row r="108" spans="1:65" s="2" customFormat="1" ht="90" customHeight="1">
      <c r="A108" s="34"/>
      <c r="B108" s="35"/>
      <c r="C108" s="145" t="s">
        <v>188</v>
      </c>
      <c r="D108" s="145" t="s">
        <v>135</v>
      </c>
      <c r="E108" s="146" t="s">
        <v>870</v>
      </c>
      <c r="F108" s="147" t="s">
        <v>871</v>
      </c>
      <c r="G108" s="148" t="s">
        <v>159</v>
      </c>
      <c r="H108" s="149">
        <v>200</v>
      </c>
      <c r="I108" s="150"/>
      <c r="J108" s="151">
        <f>ROUND(I108*H108,2)</f>
        <v>0</v>
      </c>
      <c r="K108" s="147" t="s">
        <v>139</v>
      </c>
      <c r="L108" s="39"/>
      <c r="M108" s="241" t="s">
        <v>28</v>
      </c>
      <c r="N108" s="242" t="s">
        <v>45</v>
      </c>
      <c r="O108" s="243"/>
      <c r="P108" s="244">
        <f>O108*H108</f>
        <v>0</v>
      </c>
      <c r="Q108" s="244">
        <v>0</v>
      </c>
      <c r="R108" s="244">
        <f>Q108*H108</f>
        <v>0</v>
      </c>
      <c r="S108" s="244">
        <v>0</v>
      </c>
      <c r="T108" s="245">
        <f>S108*H108</f>
        <v>0</v>
      </c>
      <c r="U108" s="34"/>
      <c r="V108" s="34"/>
      <c r="W108" s="34"/>
      <c r="X108" s="34"/>
      <c r="Y108" s="34"/>
      <c r="Z108" s="34"/>
      <c r="AA108" s="34"/>
      <c r="AB108" s="34"/>
      <c r="AC108" s="34"/>
      <c r="AD108" s="34"/>
      <c r="AE108" s="34"/>
      <c r="AR108" s="156" t="s">
        <v>140</v>
      </c>
      <c r="AT108" s="156" t="s">
        <v>135</v>
      </c>
      <c r="AU108" s="156" t="s">
        <v>84</v>
      </c>
      <c r="AY108" s="17" t="s">
        <v>141</v>
      </c>
      <c r="BE108" s="157">
        <f>IF(N108="základní",J108,0)</f>
        <v>0</v>
      </c>
      <c r="BF108" s="157">
        <f>IF(N108="snížená",J108,0)</f>
        <v>0</v>
      </c>
      <c r="BG108" s="157">
        <f>IF(N108="zákl. přenesená",J108,0)</f>
        <v>0</v>
      </c>
      <c r="BH108" s="157">
        <f>IF(N108="sníž. přenesená",J108,0)</f>
        <v>0</v>
      </c>
      <c r="BI108" s="157">
        <f>IF(N108="nulová",J108,0)</f>
        <v>0</v>
      </c>
      <c r="BJ108" s="17" t="s">
        <v>82</v>
      </c>
      <c r="BK108" s="157">
        <f>ROUND(I108*H108,2)</f>
        <v>0</v>
      </c>
      <c r="BL108" s="17" t="s">
        <v>140</v>
      </c>
      <c r="BM108" s="156" t="s">
        <v>921</v>
      </c>
    </row>
    <row r="109" spans="1:65" s="2" customFormat="1" ht="6.95" customHeight="1">
      <c r="A109" s="34"/>
      <c r="B109" s="47"/>
      <c r="C109" s="48"/>
      <c r="D109" s="48"/>
      <c r="E109" s="48"/>
      <c r="F109" s="48"/>
      <c r="G109" s="48"/>
      <c r="H109" s="48"/>
      <c r="I109" s="48"/>
      <c r="J109" s="48"/>
      <c r="K109" s="48"/>
      <c r="L109" s="39"/>
      <c r="M109" s="34"/>
      <c r="O109" s="34"/>
      <c r="P109" s="34"/>
      <c r="Q109" s="34"/>
      <c r="R109" s="34"/>
      <c r="S109" s="34"/>
      <c r="T109" s="34"/>
      <c r="U109" s="34"/>
      <c r="V109" s="34"/>
      <c r="W109" s="34"/>
      <c r="X109" s="34"/>
      <c r="Y109" s="34"/>
      <c r="Z109" s="34"/>
      <c r="AA109" s="34"/>
      <c r="AB109" s="34"/>
      <c r="AC109" s="34"/>
      <c r="AD109" s="34"/>
      <c r="AE109" s="34"/>
    </row>
  </sheetData>
  <sheetProtection algorithmName="SHA-512" hashValue="mQiJVSQzlb9MSJIxjkc+7Bw0XqrTveYFaew6AL8ugGlYNXUAbVM1by86vD0AcUqjgNea9uzOQ8hYHmT8rpXYIg==" saltValue="hL/YVKaZRT2+voDha4Eyr2ix0YlO+SncPnIdZG58KdxxubJHr3j6i48yNeCC3TUK3oT9i8mYVSsCiCjYf2XZTA==" spinCount="100000" sheet="1" objects="1" scenarios="1" formatColumns="0" formatRows="0" autoFilter="0"/>
  <autoFilter ref="C80:K108"/>
  <mergeCells count="9">
    <mergeCell ref="E50:H50"/>
    <mergeCell ref="E71:H71"/>
    <mergeCell ref="E73:H73"/>
    <mergeCell ref="L2:V2"/>
    <mergeCell ref="E7:H7"/>
    <mergeCell ref="E9:H9"/>
    <mergeCell ref="E18:H18"/>
    <mergeCell ref="E27:H27"/>
    <mergeCell ref="E48:H48"/>
  </mergeCells>
  <hyperlinks>
    <hyperlink ref="F85" r:id="rId1"/>
    <hyperlink ref="F87" r:id="rId2"/>
    <hyperlink ref="F89" r:id="rId3"/>
    <hyperlink ref="F93" r:id="rId4"/>
    <hyperlink ref="F97"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105</v>
      </c>
    </row>
    <row r="3" spans="1:46" s="1" customFormat="1" ht="6.95" hidden="1" customHeight="1">
      <c r="B3" s="101"/>
      <c r="C3" s="102"/>
      <c r="D3" s="102"/>
      <c r="E3" s="102"/>
      <c r="F3" s="102"/>
      <c r="G3" s="102"/>
      <c r="H3" s="102"/>
      <c r="I3" s="102"/>
      <c r="J3" s="102"/>
      <c r="K3" s="102"/>
      <c r="L3" s="20"/>
      <c r="AT3" s="17" t="s">
        <v>84</v>
      </c>
    </row>
    <row r="4" spans="1:46" s="1" customFormat="1" ht="24.95" hidden="1" customHeight="1">
      <c r="B4" s="20"/>
      <c r="D4" s="103" t="s">
        <v>115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90" t="str">
        <f>'Rekapitulace zakázky'!K6</f>
        <v>Oprava trati v úseku Kunčice n. L. - Hostinné</v>
      </c>
      <c r="F7" s="291"/>
      <c r="G7" s="291"/>
      <c r="H7" s="291"/>
      <c r="L7" s="20"/>
    </row>
    <row r="8" spans="1:46" s="2" customFormat="1" ht="12" hidden="1" customHeight="1">
      <c r="A8" s="34"/>
      <c r="B8" s="39"/>
      <c r="C8" s="34"/>
      <c r="D8" s="105" t="s">
        <v>116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92" t="s">
        <v>922</v>
      </c>
      <c r="F9" s="293"/>
      <c r="G9" s="293"/>
      <c r="H9" s="293"/>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28</v>
      </c>
      <c r="G11" s="34"/>
      <c r="H11" s="34"/>
      <c r="I11" s="105" t="s">
        <v>20</v>
      </c>
      <c r="J11" s="107" t="s">
        <v>28</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22</v>
      </c>
      <c r="E12" s="34"/>
      <c r="F12" s="107" t="s">
        <v>23</v>
      </c>
      <c r="G12" s="34"/>
      <c r="H12" s="34"/>
      <c r="I12" s="105" t="s">
        <v>24</v>
      </c>
      <c r="J12" s="108" t="str">
        <f>'Rekapitulace zakázky'!AN8</f>
        <v>23. 12. 2022</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29</v>
      </c>
      <c r="F15" s="34"/>
      <c r="G15" s="34"/>
      <c r="H15" s="34"/>
      <c r="I15" s="105" t="s">
        <v>30</v>
      </c>
      <c r="J15" s="107" t="s">
        <v>28</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31</v>
      </c>
      <c r="E17" s="34"/>
      <c r="F17" s="34"/>
      <c r="G17" s="34"/>
      <c r="H17" s="34"/>
      <c r="I17" s="105" t="s">
        <v>27</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zakázky'!E14</f>
        <v>Vyplň údaj</v>
      </c>
      <c r="F18" s="295"/>
      <c r="G18" s="295"/>
      <c r="H18" s="295"/>
      <c r="I18" s="105" t="s">
        <v>30</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33</v>
      </c>
      <c r="E20" s="34"/>
      <c r="F20" s="34"/>
      <c r="G20" s="34"/>
      <c r="H20" s="34"/>
      <c r="I20" s="105" t="s">
        <v>27</v>
      </c>
      <c r="J20" s="107" t="str">
        <f>IF('Rekapitulace zakázky'!AN16="","",'Rekapitulace zakázky'!AN16)</f>
        <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tr">
        <f>IF('Rekapitulace zakázky'!E17="","",'Rekapitulace zakázky'!E17)</f>
        <v xml:space="preserve"> </v>
      </c>
      <c r="F21" s="34"/>
      <c r="G21" s="34"/>
      <c r="H21" s="34"/>
      <c r="I21" s="105" t="s">
        <v>30</v>
      </c>
      <c r="J21" s="107" t="str">
        <f>IF('Rekapitulace zakázky'!AN17="","",'Rekapitulace zakázky'!AN17)</f>
        <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36</v>
      </c>
      <c r="E23" s="34"/>
      <c r="F23" s="34"/>
      <c r="G23" s="34"/>
      <c r="H23" s="34"/>
      <c r="I23" s="105" t="s">
        <v>27</v>
      </c>
      <c r="J23" s="107" t="s">
        <v>28</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37</v>
      </c>
      <c r="F24" s="34"/>
      <c r="G24" s="34"/>
      <c r="H24" s="34"/>
      <c r="I24" s="105" t="s">
        <v>30</v>
      </c>
      <c r="J24" s="107" t="s">
        <v>28</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6" t="s">
        <v>39</v>
      </c>
      <c r="F27" s="296"/>
      <c r="G27" s="296"/>
      <c r="H27" s="296"/>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40</v>
      </c>
      <c r="E30" s="34"/>
      <c r="F30" s="34"/>
      <c r="G30" s="34"/>
      <c r="H30" s="34"/>
      <c r="I30" s="34"/>
      <c r="J30" s="114">
        <f>ROUND(J85,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44</v>
      </c>
      <c r="E33" s="105" t="s">
        <v>45</v>
      </c>
      <c r="F33" s="117">
        <f>ROUND((SUM(BE85:BE162)),  2)</f>
        <v>0</v>
      </c>
      <c r="G33" s="34"/>
      <c r="H33" s="34"/>
      <c r="I33" s="118">
        <v>0.21</v>
      </c>
      <c r="J33" s="117">
        <f>ROUND(((SUM(BE85:BE162))*I33),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46</v>
      </c>
      <c r="F34" s="117">
        <f>ROUND((SUM(BF85:BF162)),  2)</f>
        <v>0</v>
      </c>
      <c r="G34" s="34"/>
      <c r="H34" s="34"/>
      <c r="I34" s="118">
        <v>0.15</v>
      </c>
      <c r="J34" s="117">
        <f>ROUND(((SUM(BF85:BF162))*I34),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ROUND((SUM(BG85:BG162)),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ROUND((SUM(BH85:BH162)),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ROUND((SUM(BI85:BI162)),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hidden="1"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hidden="1" customHeight="1">
      <c r="A45" s="34"/>
      <c r="B45" s="35"/>
      <c r="C45" s="23" t="s">
        <v>118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hidden="1"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hidden="1"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hidden="1" customHeight="1">
      <c r="A48" s="34"/>
      <c r="B48" s="35"/>
      <c r="C48" s="36"/>
      <c r="D48" s="36"/>
      <c r="E48" s="297" t="str">
        <f>E7</f>
        <v>Oprava trati v úseku Kunčice n. L. - Hostinné</v>
      </c>
      <c r="F48" s="298"/>
      <c r="G48" s="298"/>
      <c r="H48" s="298"/>
      <c r="I48" s="36"/>
      <c r="J48" s="36"/>
      <c r="K48" s="36"/>
      <c r="L48" s="106"/>
      <c r="S48" s="34"/>
      <c r="T48" s="34"/>
      <c r="U48" s="34"/>
      <c r="V48" s="34"/>
      <c r="W48" s="34"/>
      <c r="X48" s="34"/>
      <c r="Y48" s="34"/>
      <c r="Z48" s="34"/>
      <c r="AA48" s="34"/>
      <c r="AB48" s="34"/>
      <c r="AC48" s="34"/>
      <c r="AD48" s="34"/>
      <c r="AE48" s="34"/>
    </row>
    <row r="49" spans="1:47" s="2" customFormat="1" ht="12" hidden="1" customHeight="1">
      <c r="A49" s="34"/>
      <c r="B49" s="35"/>
      <c r="C49" s="29" t="s">
        <v>116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hidden="1" customHeight="1">
      <c r="A50" s="34"/>
      <c r="B50" s="35"/>
      <c r="C50" s="36"/>
      <c r="D50" s="36"/>
      <c r="E50" s="254" t="str">
        <f>E9</f>
        <v>SO 03.3.1 - Propustek v km 97,762 - Stavební část</v>
      </c>
      <c r="F50" s="299"/>
      <c r="G50" s="299"/>
      <c r="H50" s="299"/>
      <c r="I50" s="36"/>
      <c r="J50" s="36"/>
      <c r="K50" s="36"/>
      <c r="L50" s="106"/>
      <c r="S50" s="34"/>
      <c r="T50" s="34"/>
      <c r="U50" s="34"/>
      <c r="V50" s="34"/>
      <c r="W50" s="34"/>
      <c r="X50" s="34"/>
      <c r="Y50" s="34"/>
      <c r="Z50" s="34"/>
      <c r="AA50" s="34"/>
      <c r="AB50" s="34"/>
      <c r="AC50" s="34"/>
      <c r="AD50" s="34"/>
      <c r="AE50" s="34"/>
    </row>
    <row r="51" spans="1:47" s="2" customFormat="1" ht="6.95" hidden="1"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hidden="1" customHeight="1">
      <c r="A52" s="34"/>
      <c r="B52" s="35"/>
      <c r="C52" s="29" t="s">
        <v>22</v>
      </c>
      <c r="D52" s="36"/>
      <c r="E52" s="36"/>
      <c r="F52" s="27" t="str">
        <f>F12</f>
        <v>TÚ Kunčice n. L. - Hostinné</v>
      </c>
      <c r="G52" s="36"/>
      <c r="H52" s="36"/>
      <c r="I52" s="29" t="s">
        <v>24</v>
      </c>
      <c r="J52" s="59" t="str">
        <f>IF(J12="","",J12)</f>
        <v>23. 12. 2022</v>
      </c>
      <c r="K52" s="36"/>
      <c r="L52" s="106"/>
      <c r="S52" s="34"/>
      <c r="T52" s="34"/>
      <c r="U52" s="34"/>
      <c r="V52" s="34"/>
      <c r="W52" s="34"/>
      <c r="X52" s="34"/>
      <c r="Y52" s="34"/>
      <c r="Z52" s="34"/>
      <c r="AA52" s="34"/>
      <c r="AB52" s="34"/>
      <c r="AC52" s="34"/>
      <c r="AD52" s="34"/>
      <c r="AE52" s="34"/>
    </row>
    <row r="53" spans="1:47" s="2" customFormat="1" ht="6.95" hidden="1"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hidden="1" customHeight="1">
      <c r="A54" s="34"/>
      <c r="B54" s="35"/>
      <c r="C54" s="29" t="s">
        <v>26</v>
      </c>
      <c r="D54" s="36"/>
      <c r="E54" s="36"/>
      <c r="F54" s="27" t="str">
        <f>E15</f>
        <v>Správa železnic, s.o.</v>
      </c>
      <c r="G54" s="36"/>
      <c r="H54" s="36"/>
      <c r="I54" s="29" t="s">
        <v>33</v>
      </c>
      <c r="J54" s="32" t="str">
        <f>E21</f>
        <v xml:space="preserve"> </v>
      </c>
      <c r="K54" s="36"/>
      <c r="L54" s="106"/>
      <c r="S54" s="34"/>
      <c r="T54" s="34"/>
      <c r="U54" s="34"/>
      <c r="V54" s="34"/>
      <c r="W54" s="34"/>
      <c r="X54" s="34"/>
      <c r="Y54" s="34"/>
      <c r="Z54" s="34"/>
      <c r="AA54" s="34"/>
      <c r="AB54" s="34"/>
      <c r="AC54" s="34"/>
      <c r="AD54" s="34"/>
      <c r="AE54" s="34"/>
    </row>
    <row r="55" spans="1:47" s="2" customFormat="1" ht="15.2" hidden="1" customHeight="1">
      <c r="A55" s="34"/>
      <c r="B55" s="35"/>
      <c r="C55" s="29" t="s">
        <v>31</v>
      </c>
      <c r="D55" s="36"/>
      <c r="E55" s="36"/>
      <c r="F55" s="27" t="str">
        <f>IF(E18="","",E18)</f>
        <v>Vyplň údaj</v>
      </c>
      <c r="G55" s="36"/>
      <c r="H55" s="36"/>
      <c r="I55" s="29" t="s">
        <v>36</v>
      </c>
      <c r="J55" s="32" t="str">
        <f>E24</f>
        <v>ST Hradec Králové</v>
      </c>
      <c r="K55" s="36"/>
      <c r="L55" s="106"/>
      <c r="S55" s="34"/>
      <c r="T55" s="34"/>
      <c r="U55" s="34"/>
      <c r="V55" s="34"/>
      <c r="W55" s="34"/>
      <c r="X55" s="34"/>
      <c r="Y55" s="34"/>
      <c r="Z55" s="34"/>
      <c r="AA55" s="34"/>
      <c r="AB55" s="34"/>
      <c r="AC55" s="34"/>
      <c r="AD55" s="34"/>
      <c r="AE55" s="34"/>
    </row>
    <row r="56" spans="1:47" s="2" customFormat="1" ht="10.35" hidden="1"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hidden="1" customHeight="1">
      <c r="A57" s="34"/>
      <c r="B57" s="35"/>
      <c r="C57" s="130" t="s">
        <v>119</v>
      </c>
      <c r="D57" s="131"/>
      <c r="E57" s="131"/>
      <c r="F57" s="131"/>
      <c r="G57" s="131"/>
      <c r="H57" s="131"/>
      <c r="I57" s="131"/>
      <c r="J57" s="132" t="s">
        <v>120</v>
      </c>
      <c r="K57" s="131"/>
      <c r="L57" s="106"/>
      <c r="S57" s="34"/>
      <c r="T57" s="34"/>
      <c r="U57" s="34"/>
      <c r="V57" s="34"/>
      <c r="W57" s="34"/>
      <c r="X57" s="34"/>
      <c r="Y57" s="34"/>
      <c r="Z57" s="34"/>
      <c r="AA57" s="34"/>
      <c r="AB57" s="34"/>
      <c r="AC57" s="34"/>
      <c r="AD57" s="34"/>
      <c r="AE57" s="34"/>
    </row>
    <row r="58" spans="1:47" s="2" customFormat="1" ht="10.35" hidden="1"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hidden="1" customHeight="1">
      <c r="A59" s="34"/>
      <c r="B59" s="35"/>
      <c r="C59" s="133" t="s">
        <v>72</v>
      </c>
      <c r="D59" s="36"/>
      <c r="E59" s="36"/>
      <c r="F59" s="36"/>
      <c r="G59" s="36"/>
      <c r="H59" s="36"/>
      <c r="I59" s="36"/>
      <c r="J59" s="77">
        <f>J85</f>
        <v>0</v>
      </c>
      <c r="K59" s="36"/>
      <c r="L59" s="106"/>
      <c r="S59" s="34"/>
      <c r="T59" s="34"/>
      <c r="U59" s="34"/>
      <c r="V59" s="34"/>
      <c r="W59" s="34"/>
      <c r="X59" s="34"/>
      <c r="Y59" s="34"/>
      <c r="Z59" s="34"/>
      <c r="AA59" s="34"/>
      <c r="AB59" s="34"/>
      <c r="AC59" s="34"/>
      <c r="AD59" s="34"/>
      <c r="AE59" s="34"/>
      <c r="AU59" s="17" t="s">
        <v>121</v>
      </c>
    </row>
    <row r="60" spans="1:47" s="13" customFormat="1" ht="24.95" hidden="1" customHeight="1">
      <c r="B60" s="204"/>
      <c r="C60" s="205"/>
      <c r="D60" s="206" t="s">
        <v>378</v>
      </c>
      <c r="E60" s="207"/>
      <c r="F60" s="207"/>
      <c r="G60" s="207"/>
      <c r="H60" s="207"/>
      <c r="I60" s="207"/>
      <c r="J60" s="208">
        <f>J86</f>
        <v>0</v>
      </c>
      <c r="K60" s="205"/>
      <c r="L60" s="209"/>
    </row>
    <row r="61" spans="1:47" s="14" customFormat="1" ht="19.899999999999999" hidden="1" customHeight="1">
      <c r="B61" s="210"/>
      <c r="C61" s="211"/>
      <c r="D61" s="212" t="s">
        <v>504</v>
      </c>
      <c r="E61" s="213"/>
      <c r="F61" s="213"/>
      <c r="G61" s="213"/>
      <c r="H61" s="213"/>
      <c r="I61" s="213"/>
      <c r="J61" s="214">
        <f>J87</f>
        <v>0</v>
      </c>
      <c r="K61" s="211"/>
      <c r="L61" s="215"/>
    </row>
    <row r="62" spans="1:47" s="14" customFormat="1" ht="19.899999999999999" hidden="1" customHeight="1">
      <c r="B62" s="210"/>
      <c r="C62" s="211"/>
      <c r="D62" s="212" t="s">
        <v>507</v>
      </c>
      <c r="E62" s="213"/>
      <c r="F62" s="213"/>
      <c r="G62" s="213"/>
      <c r="H62" s="213"/>
      <c r="I62" s="213"/>
      <c r="J62" s="214">
        <f>J123</f>
        <v>0</v>
      </c>
      <c r="K62" s="211"/>
      <c r="L62" s="215"/>
    </row>
    <row r="63" spans="1:47" s="14" customFormat="1" ht="19.899999999999999" hidden="1" customHeight="1">
      <c r="B63" s="210"/>
      <c r="C63" s="211"/>
      <c r="D63" s="212" t="s">
        <v>510</v>
      </c>
      <c r="E63" s="213"/>
      <c r="F63" s="213"/>
      <c r="G63" s="213"/>
      <c r="H63" s="213"/>
      <c r="I63" s="213"/>
      <c r="J63" s="214">
        <f>J133</f>
        <v>0</v>
      </c>
      <c r="K63" s="211"/>
      <c r="L63" s="215"/>
    </row>
    <row r="64" spans="1:47" s="14" customFormat="1" ht="19.899999999999999" hidden="1" customHeight="1">
      <c r="B64" s="210"/>
      <c r="C64" s="211"/>
      <c r="D64" s="212" t="s">
        <v>511</v>
      </c>
      <c r="E64" s="213"/>
      <c r="F64" s="213"/>
      <c r="G64" s="213"/>
      <c r="H64" s="213"/>
      <c r="I64" s="213"/>
      <c r="J64" s="214">
        <f>J149</f>
        <v>0</v>
      </c>
      <c r="K64" s="211"/>
      <c r="L64" s="215"/>
    </row>
    <row r="65" spans="1:31" s="14" customFormat="1" ht="19.899999999999999" hidden="1" customHeight="1">
      <c r="B65" s="210"/>
      <c r="C65" s="211"/>
      <c r="D65" s="212" t="s">
        <v>512</v>
      </c>
      <c r="E65" s="213"/>
      <c r="F65" s="213"/>
      <c r="G65" s="213"/>
      <c r="H65" s="213"/>
      <c r="I65" s="213"/>
      <c r="J65" s="214">
        <f>J160</f>
        <v>0</v>
      </c>
      <c r="K65" s="211"/>
      <c r="L65" s="215"/>
    </row>
    <row r="66" spans="1:31" s="2" customFormat="1" ht="21.75" hidden="1"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hidden="1"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68" spans="1:31" ht="11.25" hidden="1"/>
    <row r="69" spans="1:31" ht="11.25" hidden="1"/>
    <row r="70" spans="1:31" ht="11.25" hidden="1"/>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122</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16</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97" t="str">
        <f>E7</f>
        <v>Oprava trati v úseku Kunčice n. L. - Hostinné</v>
      </c>
      <c r="F75" s="298"/>
      <c r="G75" s="298"/>
      <c r="H75" s="298"/>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116</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4" t="str">
        <f>E9</f>
        <v>SO 03.3.1 - Propustek v km 97,762 - Stavební část</v>
      </c>
      <c r="F77" s="299"/>
      <c r="G77" s="299"/>
      <c r="H77" s="299"/>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22</v>
      </c>
      <c r="D79" s="36"/>
      <c r="E79" s="36"/>
      <c r="F79" s="27" t="str">
        <f>F12</f>
        <v>TÚ Kunčice n. L. - Hostinné</v>
      </c>
      <c r="G79" s="36"/>
      <c r="H79" s="36"/>
      <c r="I79" s="29" t="s">
        <v>24</v>
      </c>
      <c r="J79" s="59" t="str">
        <f>IF(J12="","",J12)</f>
        <v>23. 12. 2022</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26</v>
      </c>
      <c r="D81" s="36"/>
      <c r="E81" s="36"/>
      <c r="F81" s="27" t="str">
        <f>E15</f>
        <v>Správa železnic, s.o.</v>
      </c>
      <c r="G81" s="36"/>
      <c r="H81" s="36"/>
      <c r="I81" s="29" t="s">
        <v>33</v>
      </c>
      <c r="J81" s="32" t="str">
        <f>E21</f>
        <v xml:space="preserve"> </v>
      </c>
      <c r="K81" s="36"/>
      <c r="L81" s="106"/>
      <c r="S81" s="34"/>
      <c r="T81" s="34"/>
      <c r="U81" s="34"/>
      <c r="V81" s="34"/>
      <c r="W81" s="34"/>
      <c r="X81" s="34"/>
      <c r="Y81" s="34"/>
      <c r="Z81" s="34"/>
      <c r="AA81" s="34"/>
      <c r="AB81" s="34"/>
      <c r="AC81" s="34"/>
      <c r="AD81" s="34"/>
      <c r="AE81" s="34"/>
    </row>
    <row r="82" spans="1:65" s="2" customFormat="1" ht="15.2" customHeight="1">
      <c r="A82" s="34"/>
      <c r="B82" s="35"/>
      <c r="C82" s="29" t="s">
        <v>31</v>
      </c>
      <c r="D82" s="36"/>
      <c r="E82" s="36"/>
      <c r="F82" s="27" t="str">
        <f>IF(E18="","",E18)</f>
        <v>Vyplň údaj</v>
      </c>
      <c r="G82" s="36"/>
      <c r="H82" s="36"/>
      <c r="I82" s="29" t="s">
        <v>36</v>
      </c>
      <c r="J82" s="32" t="str">
        <f>E24</f>
        <v>ST Hradec Králové</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9" customFormat="1" ht="29.25" customHeight="1">
      <c r="A84" s="134"/>
      <c r="B84" s="135"/>
      <c r="C84" s="136" t="s">
        <v>123</v>
      </c>
      <c r="D84" s="137" t="s">
        <v>59</v>
      </c>
      <c r="E84" s="137" t="s">
        <v>55</v>
      </c>
      <c r="F84" s="137" t="s">
        <v>56</v>
      </c>
      <c r="G84" s="137" t="s">
        <v>124</v>
      </c>
      <c r="H84" s="137" t="s">
        <v>125</v>
      </c>
      <c r="I84" s="137" t="s">
        <v>126</v>
      </c>
      <c r="J84" s="137" t="s">
        <v>120</v>
      </c>
      <c r="K84" s="138" t="s">
        <v>127</v>
      </c>
      <c r="L84" s="139"/>
      <c r="M84" s="68" t="s">
        <v>28</v>
      </c>
      <c r="N84" s="69" t="s">
        <v>44</v>
      </c>
      <c r="O84" s="69" t="s">
        <v>128</v>
      </c>
      <c r="P84" s="69" t="s">
        <v>129</v>
      </c>
      <c r="Q84" s="69" t="s">
        <v>130</v>
      </c>
      <c r="R84" s="69" t="s">
        <v>131</v>
      </c>
      <c r="S84" s="69" t="s">
        <v>132</v>
      </c>
      <c r="T84" s="70" t="s">
        <v>133</v>
      </c>
      <c r="U84" s="134"/>
      <c r="V84" s="134"/>
      <c r="W84" s="134"/>
      <c r="X84" s="134"/>
      <c r="Y84" s="134"/>
      <c r="Z84" s="134"/>
      <c r="AA84" s="134"/>
      <c r="AB84" s="134"/>
      <c r="AC84" s="134"/>
      <c r="AD84" s="134"/>
      <c r="AE84" s="134"/>
    </row>
    <row r="85" spans="1:65" s="2" customFormat="1" ht="22.9" customHeight="1">
      <c r="A85" s="34"/>
      <c r="B85" s="35"/>
      <c r="C85" s="75" t="s">
        <v>134</v>
      </c>
      <c r="D85" s="36"/>
      <c r="E85" s="36"/>
      <c r="F85" s="36"/>
      <c r="G85" s="36"/>
      <c r="H85" s="36"/>
      <c r="I85" s="36"/>
      <c r="J85" s="140">
        <f>BK85</f>
        <v>0</v>
      </c>
      <c r="K85" s="36"/>
      <c r="L85" s="39"/>
      <c r="M85" s="71"/>
      <c r="N85" s="141"/>
      <c r="O85" s="72"/>
      <c r="P85" s="142">
        <f>P86</f>
        <v>0</v>
      </c>
      <c r="Q85" s="72"/>
      <c r="R85" s="142">
        <f>R86</f>
        <v>105.05998933712</v>
      </c>
      <c r="S85" s="72"/>
      <c r="T85" s="143">
        <f>T86</f>
        <v>20.904</v>
      </c>
      <c r="U85" s="34"/>
      <c r="V85" s="34"/>
      <c r="W85" s="34"/>
      <c r="X85" s="34"/>
      <c r="Y85" s="34"/>
      <c r="Z85" s="34"/>
      <c r="AA85" s="34"/>
      <c r="AB85" s="34"/>
      <c r="AC85" s="34"/>
      <c r="AD85" s="34"/>
      <c r="AE85" s="34"/>
      <c r="AT85" s="17" t="s">
        <v>73</v>
      </c>
      <c r="AU85" s="17" t="s">
        <v>121</v>
      </c>
      <c r="BK85" s="144">
        <f>BK86</f>
        <v>0</v>
      </c>
    </row>
    <row r="86" spans="1:65" s="15" customFormat="1" ht="25.9" customHeight="1">
      <c r="B86" s="216"/>
      <c r="C86" s="217"/>
      <c r="D86" s="218" t="s">
        <v>73</v>
      </c>
      <c r="E86" s="219" t="s">
        <v>381</v>
      </c>
      <c r="F86" s="219" t="s">
        <v>382</v>
      </c>
      <c r="G86" s="217"/>
      <c r="H86" s="217"/>
      <c r="I86" s="220"/>
      <c r="J86" s="221">
        <f>BK86</f>
        <v>0</v>
      </c>
      <c r="K86" s="217"/>
      <c r="L86" s="222"/>
      <c r="M86" s="223"/>
      <c r="N86" s="224"/>
      <c r="O86" s="224"/>
      <c r="P86" s="225">
        <f>P87+P123+P133+P149+P160</f>
        <v>0</v>
      </c>
      <c r="Q86" s="224"/>
      <c r="R86" s="225">
        <f>R87+R123+R133+R149+R160</f>
        <v>105.05998933712</v>
      </c>
      <c r="S86" s="224"/>
      <c r="T86" s="226">
        <f>T87+T123+T133+T149+T160</f>
        <v>20.904</v>
      </c>
      <c r="AR86" s="227" t="s">
        <v>82</v>
      </c>
      <c r="AT86" s="228" t="s">
        <v>73</v>
      </c>
      <c r="AU86" s="228" t="s">
        <v>74</v>
      </c>
      <c r="AY86" s="227" t="s">
        <v>141</v>
      </c>
      <c r="BK86" s="229">
        <f>BK87+BK123+BK133+BK149+BK160</f>
        <v>0</v>
      </c>
    </row>
    <row r="87" spans="1:65" s="15" customFormat="1" ht="22.9" customHeight="1">
      <c r="B87" s="216"/>
      <c r="C87" s="217"/>
      <c r="D87" s="218" t="s">
        <v>73</v>
      </c>
      <c r="E87" s="230" t="s">
        <v>82</v>
      </c>
      <c r="F87" s="230" t="s">
        <v>515</v>
      </c>
      <c r="G87" s="217"/>
      <c r="H87" s="217"/>
      <c r="I87" s="220"/>
      <c r="J87" s="231">
        <f>BK87</f>
        <v>0</v>
      </c>
      <c r="K87" s="217"/>
      <c r="L87" s="222"/>
      <c r="M87" s="223"/>
      <c r="N87" s="224"/>
      <c r="O87" s="224"/>
      <c r="P87" s="225">
        <f>SUM(P88:P122)</f>
        <v>0</v>
      </c>
      <c r="Q87" s="224"/>
      <c r="R87" s="225">
        <f>SUM(R88:R122)</f>
        <v>77.257098880000001</v>
      </c>
      <c r="S87" s="224"/>
      <c r="T87" s="226">
        <f>SUM(T88:T122)</f>
        <v>0</v>
      </c>
      <c r="AR87" s="227" t="s">
        <v>82</v>
      </c>
      <c r="AT87" s="228" t="s">
        <v>73</v>
      </c>
      <c r="AU87" s="228" t="s">
        <v>82</v>
      </c>
      <c r="AY87" s="227" t="s">
        <v>141</v>
      </c>
      <c r="BK87" s="229">
        <f>SUM(BK88:BK122)</f>
        <v>0</v>
      </c>
    </row>
    <row r="88" spans="1:65" s="2" customFormat="1" ht="37.9" customHeight="1">
      <c r="A88" s="34"/>
      <c r="B88" s="35"/>
      <c r="C88" s="145" t="s">
        <v>82</v>
      </c>
      <c r="D88" s="145" t="s">
        <v>135</v>
      </c>
      <c r="E88" s="146" t="s">
        <v>545</v>
      </c>
      <c r="F88" s="147" t="s">
        <v>546</v>
      </c>
      <c r="G88" s="148" t="s">
        <v>202</v>
      </c>
      <c r="H88" s="149">
        <v>20.303000000000001</v>
      </c>
      <c r="I88" s="150"/>
      <c r="J88" s="151">
        <f>ROUND(I88*H88,2)</f>
        <v>0</v>
      </c>
      <c r="K88" s="147" t="s">
        <v>518</v>
      </c>
      <c r="L88" s="39"/>
      <c r="M88" s="152" t="s">
        <v>28</v>
      </c>
      <c r="N88" s="153" t="s">
        <v>45</v>
      </c>
      <c r="O88" s="64"/>
      <c r="P88" s="154">
        <f>O88*H88</f>
        <v>0</v>
      </c>
      <c r="Q88" s="154">
        <v>0</v>
      </c>
      <c r="R88" s="154">
        <f>Q88*H88</f>
        <v>0</v>
      </c>
      <c r="S88" s="154">
        <v>0</v>
      </c>
      <c r="T88" s="155">
        <f>S88*H88</f>
        <v>0</v>
      </c>
      <c r="U88" s="34"/>
      <c r="V88" s="34"/>
      <c r="W88" s="34"/>
      <c r="X88" s="34"/>
      <c r="Y88" s="34"/>
      <c r="Z88" s="34"/>
      <c r="AA88" s="34"/>
      <c r="AB88" s="34"/>
      <c r="AC88" s="34"/>
      <c r="AD88" s="34"/>
      <c r="AE88" s="34"/>
      <c r="AR88" s="156" t="s">
        <v>140</v>
      </c>
      <c r="AT88" s="156" t="s">
        <v>135</v>
      </c>
      <c r="AU88" s="156" t="s">
        <v>84</v>
      </c>
      <c r="AY88" s="17" t="s">
        <v>141</v>
      </c>
      <c r="BE88" s="157">
        <f>IF(N88="základní",J88,0)</f>
        <v>0</v>
      </c>
      <c r="BF88" s="157">
        <f>IF(N88="snížená",J88,0)</f>
        <v>0</v>
      </c>
      <c r="BG88" s="157">
        <f>IF(N88="zákl. přenesená",J88,0)</f>
        <v>0</v>
      </c>
      <c r="BH88" s="157">
        <f>IF(N88="sníž. přenesená",J88,0)</f>
        <v>0</v>
      </c>
      <c r="BI88" s="157">
        <f>IF(N88="nulová",J88,0)</f>
        <v>0</v>
      </c>
      <c r="BJ88" s="17" t="s">
        <v>82</v>
      </c>
      <c r="BK88" s="157">
        <f>ROUND(I88*H88,2)</f>
        <v>0</v>
      </c>
      <c r="BL88" s="17" t="s">
        <v>140</v>
      </c>
      <c r="BM88" s="156" t="s">
        <v>84</v>
      </c>
    </row>
    <row r="89" spans="1:65" s="2" customFormat="1" ht="11.25">
      <c r="A89" s="34"/>
      <c r="B89" s="35"/>
      <c r="C89" s="36"/>
      <c r="D89" s="239" t="s">
        <v>519</v>
      </c>
      <c r="E89" s="36"/>
      <c r="F89" s="240" t="s">
        <v>547</v>
      </c>
      <c r="G89" s="36"/>
      <c r="H89" s="36"/>
      <c r="I89" s="233"/>
      <c r="J89" s="36"/>
      <c r="K89" s="36"/>
      <c r="L89" s="39"/>
      <c r="M89" s="234"/>
      <c r="N89" s="235"/>
      <c r="O89" s="64"/>
      <c r="P89" s="64"/>
      <c r="Q89" s="64"/>
      <c r="R89" s="64"/>
      <c r="S89" s="64"/>
      <c r="T89" s="65"/>
      <c r="U89" s="34"/>
      <c r="V89" s="34"/>
      <c r="W89" s="34"/>
      <c r="X89" s="34"/>
      <c r="Y89" s="34"/>
      <c r="Z89" s="34"/>
      <c r="AA89" s="34"/>
      <c r="AB89" s="34"/>
      <c r="AC89" s="34"/>
      <c r="AD89" s="34"/>
      <c r="AE89" s="34"/>
      <c r="AT89" s="17" t="s">
        <v>519</v>
      </c>
      <c r="AU89" s="17" t="s">
        <v>84</v>
      </c>
    </row>
    <row r="90" spans="1:65" s="11" customFormat="1" ht="11.25">
      <c r="B90" s="169"/>
      <c r="C90" s="170"/>
      <c r="D90" s="160" t="s">
        <v>142</v>
      </c>
      <c r="E90" s="171" t="s">
        <v>28</v>
      </c>
      <c r="F90" s="172" t="s">
        <v>923</v>
      </c>
      <c r="G90" s="170"/>
      <c r="H90" s="173">
        <v>14.542999999999999</v>
      </c>
      <c r="I90" s="174"/>
      <c r="J90" s="170"/>
      <c r="K90" s="170"/>
      <c r="L90" s="175"/>
      <c r="M90" s="176"/>
      <c r="N90" s="177"/>
      <c r="O90" s="177"/>
      <c r="P90" s="177"/>
      <c r="Q90" s="177"/>
      <c r="R90" s="177"/>
      <c r="S90" s="177"/>
      <c r="T90" s="178"/>
      <c r="AT90" s="179" t="s">
        <v>142</v>
      </c>
      <c r="AU90" s="179" t="s">
        <v>84</v>
      </c>
      <c r="AV90" s="11" t="s">
        <v>84</v>
      </c>
      <c r="AW90" s="11" t="s">
        <v>35</v>
      </c>
      <c r="AX90" s="11" t="s">
        <v>74</v>
      </c>
      <c r="AY90" s="179" t="s">
        <v>141</v>
      </c>
    </row>
    <row r="91" spans="1:65" s="11" customFormat="1" ht="11.25">
      <c r="B91" s="169"/>
      <c r="C91" s="170"/>
      <c r="D91" s="160" t="s">
        <v>142</v>
      </c>
      <c r="E91" s="171" t="s">
        <v>28</v>
      </c>
      <c r="F91" s="172" t="s">
        <v>924</v>
      </c>
      <c r="G91" s="170"/>
      <c r="H91" s="173">
        <v>5.76</v>
      </c>
      <c r="I91" s="174"/>
      <c r="J91" s="170"/>
      <c r="K91" s="170"/>
      <c r="L91" s="175"/>
      <c r="M91" s="176"/>
      <c r="N91" s="177"/>
      <c r="O91" s="177"/>
      <c r="P91" s="177"/>
      <c r="Q91" s="177"/>
      <c r="R91" s="177"/>
      <c r="S91" s="177"/>
      <c r="T91" s="178"/>
      <c r="AT91" s="179" t="s">
        <v>142</v>
      </c>
      <c r="AU91" s="179" t="s">
        <v>84</v>
      </c>
      <c r="AV91" s="11" t="s">
        <v>84</v>
      </c>
      <c r="AW91" s="11" t="s">
        <v>35</v>
      </c>
      <c r="AX91" s="11" t="s">
        <v>74</v>
      </c>
      <c r="AY91" s="179" t="s">
        <v>141</v>
      </c>
    </row>
    <row r="92" spans="1:65" s="12" customFormat="1" ht="11.25">
      <c r="B92" s="180"/>
      <c r="C92" s="181"/>
      <c r="D92" s="160" t="s">
        <v>142</v>
      </c>
      <c r="E92" s="182" t="s">
        <v>28</v>
      </c>
      <c r="F92" s="183" t="s">
        <v>145</v>
      </c>
      <c r="G92" s="181"/>
      <c r="H92" s="184">
        <v>20.302999999999997</v>
      </c>
      <c r="I92" s="185"/>
      <c r="J92" s="181"/>
      <c r="K92" s="181"/>
      <c r="L92" s="186"/>
      <c r="M92" s="187"/>
      <c r="N92" s="188"/>
      <c r="O92" s="188"/>
      <c r="P92" s="188"/>
      <c r="Q92" s="188"/>
      <c r="R92" s="188"/>
      <c r="S92" s="188"/>
      <c r="T92" s="189"/>
      <c r="AT92" s="190" t="s">
        <v>142</v>
      </c>
      <c r="AU92" s="190" t="s">
        <v>84</v>
      </c>
      <c r="AV92" s="12" t="s">
        <v>140</v>
      </c>
      <c r="AW92" s="12" t="s">
        <v>35</v>
      </c>
      <c r="AX92" s="12" t="s">
        <v>82</v>
      </c>
      <c r="AY92" s="190" t="s">
        <v>141</v>
      </c>
    </row>
    <row r="93" spans="1:65" s="2" customFormat="1" ht="49.15" customHeight="1">
      <c r="A93" s="34"/>
      <c r="B93" s="35"/>
      <c r="C93" s="145" t="s">
        <v>84</v>
      </c>
      <c r="D93" s="145" t="s">
        <v>135</v>
      </c>
      <c r="E93" s="146" t="s">
        <v>549</v>
      </c>
      <c r="F93" s="147" t="s">
        <v>550</v>
      </c>
      <c r="G93" s="148" t="s">
        <v>202</v>
      </c>
      <c r="H93" s="149">
        <v>20.303000000000001</v>
      </c>
      <c r="I93" s="150"/>
      <c r="J93" s="151">
        <f>ROUND(I93*H93,2)</f>
        <v>0</v>
      </c>
      <c r="K93" s="147" t="s">
        <v>518</v>
      </c>
      <c r="L93" s="39"/>
      <c r="M93" s="152" t="s">
        <v>28</v>
      </c>
      <c r="N93" s="153" t="s">
        <v>45</v>
      </c>
      <c r="O93" s="64"/>
      <c r="P93" s="154">
        <f>O93*H93</f>
        <v>0</v>
      </c>
      <c r="Q93" s="154">
        <v>0</v>
      </c>
      <c r="R93" s="154">
        <f>Q93*H93</f>
        <v>0</v>
      </c>
      <c r="S93" s="154">
        <v>0</v>
      </c>
      <c r="T93" s="155">
        <f>S93*H93</f>
        <v>0</v>
      </c>
      <c r="U93" s="34"/>
      <c r="V93" s="34"/>
      <c r="W93" s="34"/>
      <c r="X93" s="34"/>
      <c r="Y93" s="34"/>
      <c r="Z93" s="34"/>
      <c r="AA93" s="34"/>
      <c r="AB93" s="34"/>
      <c r="AC93" s="34"/>
      <c r="AD93" s="34"/>
      <c r="AE93" s="34"/>
      <c r="AR93" s="156" t="s">
        <v>140</v>
      </c>
      <c r="AT93" s="156" t="s">
        <v>135</v>
      </c>
      <c r="AU93" s="156" t="s">
        <v>84</v>
      </c>
      <c r="AY93" s="17" t="s">
        <v>141</v>
      </c>
      <c r="BE93" s="157">
        <f>IF(N93="základní",J93,0)</f>
        <v>0</v>
      </c>
      <c r="BF93" s="157">
        <f>IF(N93="snížená",J93,0)</f>
        <v>0</v>
      </c>
      <c r="BG93" s="157">
        <f>IF(N93="zákl. přenesená",J93,0)</f>
        <v>0</v>
      </c>
      <c r="BH93" s="157">
        <f>IF(N93="sníž. přenesená",J93,0)</f>
        <v>0</v>
      </c>
      <c r="BI93" s="157">
        <f>IF(N93="nulová",J93,0)</f>
        <v>0</v>
      </c>
      <c r="BJ93" s="17" t="s">
        <v>82</v>
      </c>
      <c r="BK93" s="157">
        <f>ROUND(I93*H93,2)</f>
        <v>0</v>
      </c>
      <c r="BL93" s="17" t="s">
        <v>140</v>
      </c>
      <c r="BM93" s="156" t="s">
        <v>140</v>
      </c>
    </row>
    <row r="94" spans="1:65" s="2" customFormat="1" ht="11.25">
      <c r="A94" s="34"/>
      <c r="B94" s="35"/>
      <c r="C94" s="36"/>
      <c r="D94" s="239" t="s">
        <v>519</v>
      </c>
      <c r="E94" s="36"/>
      <c r="F94" s="240" t="s">
        <v>551</v>
      </c>
      <c r="G94" s="36"/>
      <c r="H94" s="36"/>
      <c r="I94" s="233"/>
      <c r="J94" s="36"/>
      <c r="K94" s="36"/>
      <c r="L94" s="39"/>
      <c r="M94" s="234"/>
      <c r="N94" s="235"/>
      <c r="O94" s="64"/>
      <c r="P94" s="64"/>
      <c r="Q94" s="64"/>
      <c r="R94" s="64"/>
      <c r="S94" s="64"/>
      <c r="T94" s="65"/>
      <c r="U94" s="34"/>
      <c r="V94" s="34"/>
      <c r="W94" s="34"/>
      <c r="X94" s="34"/>
      <c r="Y94" s="34"/>
      <c r="Z94" s="34"/>
      <c r="AA94" s="34"/>
      <c r="AB94" s="34"/>
      <c r="AC94" s="34"/>
      <c r="AD94" s="34"/>
      <c r="AE94" s="34"/>
      <c r="AT94" s="17" t="s">
        <v>519</v>
      </c>
      <c r="AU94" s="17" t="s">
        <v>84</v>
      </c>
    </row>
    <row r="95" spans="1:65" s="2" customFormat="1" ht="62.65" customHeight="1">
      <c r="A95" s="34"/>
      <c r="B95" s="35"/>
      <c r="C95" s="145" t="s">
        <v>152</v>
      </c>
      <c r="D95" s="145" t="s">
        <v>135</v>
      </c>
      <c r="E95" s="146" t="s">
        <v>552</v>
      </c>
      <c r="F95" s="147" t="s">
        <v>553</v>
      </c>
      <c r="G95" s="148" t="s">
        <v>202</v>
      </c>
      <c r="H95" s="149">
        <v>20.303000000000001</v>
      </c>
      <c r="I95" s="150"/>
      <c r="J95" s="151">
        <f>ROUND(I95*H95,2)</f>
        <v>0</v>
      </c>
      <c r="K95" s="147" t="s">
        <v>518</v>
      </c>
      <c r="L95" s="39"/>
      <c r="M95" s="152" t="s">
        <v>28</v>
      </c>
      <c r="N95" s="153" t="s">
        <v>45</v>
      </c>
      <c r="O95" s="64"/>
      <c r="P95" s="154">
        <f>O95*H95</f>
        <v>0</v>
      </c>
      <c r="Q95" s="154">
        <v>0</v>
      </c>
      <c r="R95" s="154">
        <f>Q95*H95</f>
        <v>0</v>
      </c>
      <c r="S95" s="154">
        <v>0</v>
      </c>
      <c r="T95" s="155">
        <f>S95*H95</f>
        <v>0</v>
      </c>
      <c r="U95" s="34"/>
      <c r="V95" s="34"/>
      <c r="W95" s="34"/>
      <c r="X95" s="34"/>
      <c r="Y95" s="34"/>
      <c r="Z95" s="34"/>
      <c r="AA95" s="34"/>
      <c r="AB95" s="34"/>
      <c r="AC95" s="34"/>
      <c r="AD95" s="34"/>
      <c r="AE95" s="34"/>
      <c r="AR95" s="156" t="s">
        <v>140</v>
      </c>
      <c r="AT95" s="156" t="s">
        <v>135</v>
      </c>
      <c r="AU95" s="156" t="s">
        <v>84</v>
      </c>
      <c r="AY95" s="17" t="s">
        <v>141</v>
      </c>
      <c r="BE95" s="157">
        <f>IF(N95="základní",J95,0)</f>
        <v>0</v>
      </c>
      <c r="BF95" s="157">
        <f>IF(N95="snížená",J95,0)</f>
        <v>0</v>
      </c>
      <c r="BG95" s="157">
        <f>IF(N95="zákl. přenesená",J95,0)</f>
        <v>0</v>
      </c>
      <c r="BH95" s="157">
        <f>IF(N95="sníž. přenesená",J95,0)</f>
        <v>0</v>
      </c>
      <c r="BI95" s="157">
        <f>IF(N95="nulová",J95,0)</f>
        <v>0</v>
      </c>
      <c r="BJ95" s="17" t="s">
        <v>82</v>
      </c>
      <c r="BK95" s="157">
        <f>ROUND(I95*H95,2)</f>
        <v>0</v>
      </c>
      <c r="BL95" s="17" t="s">
        <v>140</v>
      </c>
      <c r="BM95" s="156" t="s">
        <v>155</v>
      </c>
    </row>
    <row r="96" spans="1:65" s="2" customFormat="1" ht="11.25">
      <c r="A96" s="34"/>
      <c r="B96" s="35"/>
      <c r="C96" s="36"/>
      <c r="D96" s="239" t="s">
        <v>519</v>
      </c>
      <c r="E96" s="36"/>
      <c r="F96" s="240" t="s">
        <v>554</v>
      </c>
      <c r="G96" s="36"/>
      <c r="H96" s="36"/>
      <c r="I96" s="233"/>
      <c r="J96" s="36"/>
      <c r="K96" s="36"/>
      <c r="L96" s="39"/>
      <c r="M96" s="234"/>
      <c r="N96" s="235"/>
      <c r="O96" s="64"/>
      <c r="P96" s="64"/>
      <c r="Q96" s="64"/>
      <c r="R96" s="64"/>
      <c r="S96" s="64"/>
      <c r="T96" s="65"/>
      <c r="U96" s="34"/>
      <c r="V96" s="34"/>
      <c r="W96" s="34"/>
      <c r="X96" s="34"/>
      <c r="Y96" s="34"/>
      <c r="Z96" s="34"/>
      <c r="AA96" s="34"/>
      <c r="AB96" s="34"/>
      <c r="AC96" s="34"/>
      <c r="AD96" s="34"/>
      <c r="AE96" s="34"/>
      <c r="AT96" s="17" t="s">
        <v>519</v>
      </c>
      <c r="AU96" s="17" t="s">
        <v>84</v>
      </c>
    </row>
    <row r="97" spans="1:65" s="2" customFormat="1" ht="66.75" customHeight="1">
      <c r="A97" s="34"/>
      <c r="B97" s="35"/>
      <c r="C97" s="145" t="s">
        <v>140</v>
      </c>
      <c r="D97" s="145" t="s">
        <v>135</v>
      </c>
      <c r="E97" s="146" t="s">
        <v>555</v>
      </c>
      <c r="F97" s="147" t="s">
        <v>556</v>
      </c>
      <c r="G97" s="148" t="s">
        <v>202</v>
      </c>
      <c r="H97" s="149">
        <v>20.303000000000001</v>
      </c>
      <c r="I97" s="150"/>
      <c r="J97" s="151">
        <f>ROUND(I97*H97,2)</f>
        <v>0</v>
      </c>
      <c r="K97" s="147" t="s">
        <v>518</v>
      </c>
      <c r="L97" s="39"/>
      <c r="M97" s="152" t="s">
        <v>28</v>
      </c>
      <c r="N97" s="153" t="s">
        <v>45</v>
      </c>
      <c r="O97" s="64"/>
      <c r="P97" s="154">
        <f>O97*H97</f>
        <v>0</v>
      </c>
      <c r="Q97" s="154">
        <v>0</v>
      </c>
      <c r="R97" s="154">
        <f>Q97*H97</f>
        <v>0</v>
      </c>
      <c r="S97" s="154">
        <v>0</v>
      </c>
      <c r="T97" s="155">
        <f>S97*H97</f>
        <v>0</v>
      </c>
      <c r="U97" s="34"/>
      <c r="V97" s="34"/>
      <c r="W97" s="34"/>
      <c r="X97" s="34"/>
      <c r="Y97" s="34"/>
      <c r="Z97" s="34"/>
      <c r="AA97" s="34"/>
      <c r="AB97" s="34"/>
      <c r="AC97" s="34"/>
      <c r="AD97" s="34"/>
      <c r="AE97" s="34"/>
      <c r="AR97" s="156" t="s">
        <v>140</v>
      </c>
      <c r="AT97" s="156" t="s">
        <v>135</v>
      </c>
      <c r="AU97" s="156" t="s">
        <v>84</v>
      </c>
      <c r="AY97" s="17" t="s">
        <v>141</v>
      </c>
      <c r="BE97" s="157">
        <f>IF(N97="základní",J97,0)</f>
        <v>0</v>
      </c>
      <c r="BF97" s="157">
        <f>IF(N97="snížená",J97,0)</f>
        <v>0</v>
      </c>
      <c r="BG97" s="157">
        <f>IF(N97="zákl. přenesená",J97,0)</f>
        <v>0</v>
      </c>
      <c r="BH97" s="157">
        <f>IF(N97="sníž. přenesená",J97,0)</f>
        <v>0</v>
      </c>
      <c r="BI97" s="157">
        <f>IF(N97="nulová",J97,0)</f>
        <v>0</v>
      </c>
      <c r="BJ97" s="17" t="s">
        <v>82</v>
      </c>
      <c r="BK97" s="157">
        <f>ROUND(I97*H97,2)</f>
        <v>0</v>
      </c>
      <c r="BL97" s="17" t="s">
        <v>140</v>
      </c>
      <c r="BM97" s="156" t="s">
        <v>149</v>
      </c>
    </row>
    <row r="98" spans="1:65" s="2" customFormat="1" ht="11.25">
      <c r="A98" s="34"/>
      <c r="B98" s="35"/>
      <c r="C98" s="36"/>
      <c r="D98" s="239" t="s">
        <v>519</v>
      </c>
      <c r="E98" s="36"/>
      <c r="F98" s="240" t="s">
        <v>557</v>
      </c>
      <c r="G98" s="36"/>
      <c r="H98" s="36"/>
      <c r="I98" s="233"/>
      <c r="J98" s="36"/>
      <c r="K98" s="36"/>
      <c r="L98" s="39"/>
      <c r="M98" s="234"/>
      <c r="N98" s="235"/>
      <c r="O98" s="64"/>
      <c r="P98" s="64"/>
      <c r="Q98" s="64"/>
      <c r="R98" s="64"/>
      <c r="S98" s="64"/>
      <c r="T98" s="65"/>
      <c r="U98" s="34"/>
      <c r="V98" s="34"/>
      <c r="W98" s="34"/>
      <c r="X98" s="34"/>
      <c r="Y98" s="34"/>
      <c r="Z98" s="34"/>
      <c r="AA98" s="34"/>
      <c r="AB98" s="34"/>
      <c r="AC98" s="34"/>
      <c r="AD98" s="34"/>
      <c r="AE98" s="34"/>
      <c r="AT98" s="17" t="s">
        <v>519</v>
      </c>
      <c r="AU98" s="17" t="s">
        <v>84</v>
      </c>
    </row>
    <row r="99" spans="1:65" s="2" customFormat="1" ht="44.25" customHeight="1">
      <c r="A99" s="34"/>
      <c r="B99" s="35"/>
      <c r="C99" s="145" t="s">
        <v>161</v>
      </c>
      <c r="D99" s="145" t="s">
        <v>135</v>
      </c>
      <c r="E99" s="146" t="s">
        <v>558</v>
      </c>
      <c r="F99" s="147" t="s">
        <v>559</v>
      </c>
      <c r="G99" s="148" t="s">
        <v>202</v>
      </c>
      <c r="H99" s="149">
        <v>20.303000000000001</v>
      </c>
      <c r="I99" s="150"/>
      <c r="J99" s="151">
        <f>ROUND(I99*H99,2)</f>
        <v>0</v>
      </c>
      <c r="K99" s="147" t="s">
        <v>518</v>
      </c>
      <c r="L99" s="39"/>
      <c r="M99" s="152" t="s">
        <v>28</v>
      </c>
      <c r="N99" s="153" t="s">
        <v>45</v>
      </c>
      <c r="O99" s="64"/>
      <c r="P99" s="154">
        <f>O99*H99</f>
        <v>0</v>
      </c>
      <c r="Q99" s="154">
        <v>0</v>
      </c>
      <c r="R99" s="154">
        <f>Q99*H99</f>
        <v>0</v>
      </c>
      <c r="S99" s="154">
        <v>0</v>
      </c>
      <c r="T99" s="155">
        <f>S99*H99</f>
        <v>0</v>
      </c>
      <c r="U99" s="34"/>
      <c r="V99" s="34"/>
      <c r="W99" s="34"/>
      <c r="X99" s="34"/>
      <c r="Y99" s="34"/>
      <c r="Z99" s="34"/>
      <c r="AA99" s="34"/>
      <c r="AB99" s="34"/>
      <c r="AC99" s="34"/>
      <c r="AD99" s="34"/>
      <c r="AE99" s="34"/>
      <c r="AR99" s="156" t="s">
        <v>140</v>
      </c>
      <c r="AT99" s="156" t="s">
        <v>135</v>
      </c>
      <c r="AU99" s="156" t="s">
        <v>84</v>
      </c>
      <c r="AY99" s="17" t="s">
        <v>141</v>
      </c>
      <c r="BE99" s="157">
        <f>IF(N99="základní",J99,0)</f>
        <v>0</v>
      </c>
      <c r="BF99" s="157">
        <f>IF(N99="snížená",J99,0)</f>
        <v>0</v>
      </c>
      <c r="BG99" s="157">
        <f>IF(N99="zákl. přenesená",J99,0)</f>
        <v>0</v>
      </c>
      <c r="BH99" s="157">
        <f>IF(N99="sníž. přenesená",J99,0)</f>
        <v>0</v>
      </c>
      <c r="BI99" s="157">
        <f>IF(N99="nulová",J99,0)</f>
        <v>0</v>
      </c>
      <c r="BJ99" s="17" t="s">
        <v>82</v>
      </c>
      <c r="BK99" s="157">
        <f>ROUND(I99*H99,2)</f>
        <v>0</v>
      </c>
      <c r="BL99" s="17" t="s">
        <v>140</v>
      </c>
      <c r="BM99" s="156" t="s">
        <v>164</v>
      </c>
    </row>
    <row r="100" spans="1:65" s="2" customFormat="1" ht="11.25">
      <c r="A100" s="34"/>
      <c r="B100" s="35"/>
      <c r="C100" s="36"/>
      <c r="D100" s="239" t="s">
        <v>519</v>
      </c>
      <c r="E100" s="36"/>
      <c r="F100" s="240" t="s">
        <v>560</v>
      </c>
      <c r="G100" s="36"/>
      <c r="H100" s="36"/>
      <c r="I100" s="233"/>
      <c r="J100" s="36"/>
      <c r="K100" s="36"/>
      <c r="L100" s="39"/>
      <c r="M100" s="234"/>
      <c r="N100" s="235"/>
      <c r="O100" s="64"/>
      <c r="P100" s="64"/>
      <c r="Q100" s="64"/>
      <c r="R100" s="64"/>
      <c r="S100" s="64"/>
      <c r="T100" s="65"/>
      <c r="U100" s="34"/>
      <c r="V100" s="34"/>
      <c r="W100" s="34"/>
      <c r="X100" s="34"/>
      <c r="Y100" s="34"/>
      <c r="Z100" s="34"/>
      <c r="AA100" s="34"/>
      <c r="AB100" s="34"/>
      <c r="AC100" s="34"/>
      <c r="AD100" s="34"/>
      <c r="AE100" s="34"/>
      <c r="AT100" s="17" t="s">
        <v>519</v>
      </c>
      <c r="AU100" s="17" t="s">
        <v>84</v>
      </c>
    </row>
    <row r="101" spans="1:65" s="2" customFormat="1" ht="44.25" customHeight="1">
      <c r="A101" s="34"/>
      <c r="B101" s="35"/>
      <c r="C101" s="145" t="s">
        <v>155</v>
      </c>
      <c r="D101" s="145" t="s">
        <v>135</v>
      </c>
      <c r="E101" s="146" t="s">
        <v>925</v>
      </c>
      <c r="F101" s="147" t="s">
        <v>926</v>
      </c>
      <c r="G101" s="148" t="s">
        <v>202</v>
      </c>
      <c r="H101" s="149">
        <v>20.303000000000001</v>
      </c>
      <c r="I101" s="150"/>
      <c r="J101" s="151">
        <f>ROUND(I101*H101,2)</f>
        <v>0</v>
      </c>
      <c r="K101" s="147" t="s">
        <v>518</v>
      </c>
      <c r="L101" s="39"/>
      <c r="M101" s="152" t="s">
        <v>28</v>
      </c>
      <c r="N101" s="153" t="s">
        <v>45</v>
      </c>
      <c r="O101" s="64"/>
      <c r="P101" s="154">
        <f>O101*H101</f>
        <v>0</v>
      </c>
      <c r="Q101" s="154">
        <v>0</v>
      </c>
      <c r="R101" s="154">
        <f>Q101*H101</f>
        <v>0</v>
      </c>
      <c r="S101" s="154">
        <v>0</v>
      </c>
      <c r="T101" s="155">
        <f>S101*H101</f>
        <v>0</v>
      </c>
      <c r="U101" s="34"/>
      <c r="V101" s="34"/>
      <c r="W101" s="34"/>
      <c r="X101" s="34"/>
      <c r="Y101" s="34"/>
      <c r="Z101" s="34"/>
      <c r="AA101" s="34"/>
      <c r="AB101" s="34"/>
      <c r="AC101" s="34"/>
      <c r="AD101" s="34"/>
      <c r="AE101" s="34"/>
      <c r="AR101" s="156" t="s">
        <v>140</v>
      </c>
      <c r="AT101" s="156" t="s">
        <v>135</v>
      </c>
      <c r="AU101" s="156" t="s">
        <v>84</v>
      </c>
      <c r="AY101" s="17" t="s">
        <v>141</v>
      </c>
      <c r="BE101" s="157">
        <f>IF(N101="základní",J101,0)</f>
        <v>0</v>
      </c>
      <c r="BF101" s="157">
        <f>IF(N101="snížená",J101,0)</f>
        <v>0</v>
      </c>
      <c r="BG101" s="157">
        <f>IF(N101="zákl. přenesená",J101,0)</f>
        <v>0</v>
      </c>
      <c r="BH101" s="157">
        <f>IF(N101="sníž. přenesená",J101,0)</f>
        <v>0</v>
      </c>
      <c r="BI101" s="157">
        <f>IF(N101="nulová",J101,0)</f>
        <v>0</v>
      </c>
      <c r="BJ101" s="17" t="s">
        <v>82</v>
      </c>
      <c r="BK101" s="157">
        <f>ROUND(I101*H101,2)</f>
        <v>0</v>
      </c>
      <c r="BL101" s="17" t="s">
        <v>140</v>
      </c>
      <c r="BM101" s="156" t="s">
        <v>193</v>
      </c>
    </row>
    <row r="102" spans="1:65" s="2" customFormat="1" ht="11.25">
      <c r="A102" s="34"/>
      <c r="B102" s="35"/>
      <c r="C102" s="36"/>
      <c r="D102" s="239" t="s">
        <v>519</v>
      </c>
      <c r="E102" s="36"/>
      <c r="F102" s="240" t="s">
        <v>927</v>
      </c>
      <c r="G102" s="36"/>
      <c r="H102" s="36"/>
      <c r="I102" s="233"/>
      <c r="J102" s="36"/>
      <c r="K102" s="36"/>
      <c r="L102" s="39"/>
      <c r="M102" s="234"/>
      <c r="N102" s="235"/>
      <c r="O102" s="64"/>
      <c r="P102" s="64"/>
      <c r="Q102" s="64"/>
      <c r="R102" s="64"/>
      <c r="S102" s="64"/>
      <c r="T102" s="65"/>
      <c r="U102" s="34"/>
      <c r="V102" s="34"/>
      <c r="W102" s="34"/>
      <c r="X102" s="34"/>
      <c r="Y102" s="34"/>
      <c r="Z102" s="34"/>
      <c r="AA102" s="34"/>
      <c r="AB102" s="34"/>
      <c r="AC102" s="34"/>
      <c r="AD102" s="34"/>
      <c r="AE102" s="34"/>
      <c r="AT102" s="17" t="s">
        <v>519</v>
      </c>
      <c r="AU102" s="17" t="s">
        <v>84</v>
      </c>
    </row>
    <row r="103" spans="1:65" s="2" customFormat="1" ht="24.2" customHeight="1">
      <c r="A103" s="34"/>
      <c r="B103" s="35"/>
      <c r="C103" s="145" t="s">
        <v>170</v>
      </c>
      <c r="D103" s="145" t="s">
        <v>135</v>
      </c>
      <c r="E103" s="146" t="s">
        <v>928</v>
      </c>
      <c r="F103" s="147" t="s">
        <v>929</v>
      </c>
      <c r="G103" s="148" t="s">
        <v>202</v>
      </c>
      <c r="H103" s="149">
        <v>14.542999999999999</v>
      </c>
      <c r="I103" s="150"/>
      <c r="J103" s="151">
        <f>ROUND(I103*H103,2)</f>
        <v>0</v>
      </c>
      <c r="K103" s="147" t="s">
        <v>518</v>
      </c>
      <c r="L103" s="39"/>
      <c r="M103" s="152" t="s">
        <v>28</v>
      </c>
      <c r="N103" s="153" t="s">
        <v>45</v>
      </c>
      <c r="O103" s="64"/>
      <c r="P103" s="154">
        <f>O103*H103</f>
        <v>0</v>
      </c>
      <c r="Q103" s="154">
        <v>0</v>
      </c>
      <c r="R103" s="154">
        <f>Q103*H103</f>
        <v>0</v>
      </c>
      <c r="S103" s="154">
        <v>0</v>
      </c>
      <c r="T103" s="155">
        <f>S103*H103</f>
        <v>0</v>
      </c>
      <c r="U103" s="34"/>
      <c r="V103" s="34"/>
      <c r="W103" s="34"/>
      <c r="X103" s="34"/>
      <c r="Y103" s="34"/>
      <c r="Z103" s="34"/>
      <c r="AA103" s="34"/>
      <c r="AB103" s="34"/>
      <c r="AC103" s="34"/>
      <c r="AD103" s="34"/>
      <c r="AE103" s="34"/>
      <c r="AR103" s="156" t="s">
        <v>140</v>
      </c>
      <c r="AT103" s="156" t="s">
        <v>135</v>
      </c>
      <c r="AU103" s="156" t="s">
        <v>84</v>
      </c>
      <c r="AY103" s="17" t="s">
        <v>141</v>
      </c>
      <c r="BE103" s="157">
        <f>IF(N103="základní",J103,0)</f>
        <v>0</v>
      </c>
      <c r="BF103" s="157">
        <f>IF(N103="snížená",J103,0)</f>
        <v>0</v>
      </c>
      <c r="BG103" s="157">
        <f>IF(N103="zákl. přenesená",J103,0)</f>
        <v>0</v>
      </c>
      <c r="BH103" s="157">
        <f>IF(N103="sníž. přenesená",J103,0)</f>
        <v>0</v>
      </c>
      <c r="BI103" s="157">
        <f>IF(N103="nulová",J103,0)</f>
        <v>0</v>
      </c>
      <c r="BJ103" s="17" t="s">
        <v>82</v>
      </c>
      <c r="BK103" s="157">
        <f>ROUND(I103*H103,2)</f>
        <v>0</v>
      </c>
      <c r="BL103" s="17" t="s">
        <v>140</v>
      </c>
      <c r="BM103" s="156" t="s">
        <v>205</v>
      </c>
    </row>
    <row r="104" spans="1:65" s="2" customFormat="1" ht="11.25">
      <c r="A104" s="34"/>
      <c r="B104" s="35"/>
      <c r="C104" s="36"/>
      <c r="D104" s="239" t="s">
        <v>519</v>
      </c>
      <c r="E104" s="36"/>
      <c r="F104" s="240" t="s">
        <v>930</v>
      </c>
      <c r="G104" s="36"/>
      <c r="H104" s="36"/>
      <c r="I104" s="233"/>
      <c r="J104" s="36"/>
      <c r="K104" s="36"/>
      <c r="L104" s="39"/>
      <c r="M104" s="234"/>
      <c r="N104" s="235"/>
      <c r="O104" s="64"/>
      <c r="P104" s="64"/>
      <c r="Q104" s="64"/>
      <c r="R104" s="64"/>
      <c r="S104" s="64"/>
      <c r="T104" s="65"/>
      <c r="U104" s="34"/>
      <c r="V104" s="34"/>
      <c r="W104" s="34"/>
      <c r="X104" s="34"/>
      <c r="Y104" s="34"/>
      <c r="Z104" s="34"/>
      <c r="AA104" s="34"/>
      <c r="AB104" s="34"/>
      <c r="AC104" s="34"/>
      <c r="AD104" s="34"/>
      <c r="AE104" s="34"/>
      <c r="AT104" s="17" t="s">
        <v>519</v>
      </c>
      <c r="AU104" s="17" t="s">
        <v>84</v>
      </c>
    </row>
    <row r="105" spans="1:65" s="11" customFormat="1" ht="11.25">
      <c r="B105" s="169"/>
      <c r="C105" s="170"/>
      <c r="D105" s="160" t="s">
        <v>142</v>
      </c>
      <c r="E105" s="171" t="s">
        <v>28</v>
      </c>
      <c r="F105" s="172" t="s">
        <v>931</v>
      </c>
      <c r="G105" s="170"/>
      <c r="H105" s="173">
        <v>14.542999999999999</v>
      </c>
      <c r="I105" s="174"/>
      <c r="J105" s="170"/>
      <c r="K105" s="170"/>
      <c r="L105" s="175"/>
      <c r="M105" s="176"/>
      <c r="N105" s="177"/>
      <c r="O105" s="177"/>
      <c r="P105" s="177"/>
      <c r="Q105" s="177"/>
      <c r="R105" s="177"/>
      <c r="S105" s="177"/>
      <c r="T105" s="178"/>
      <c r="AT105" s="179" t="s">
        <v>142</v>
      </c>
      <c r="AU105" s="179" t="s">
        <v>84</v>
      </c>
      <c r="AV105" s="11" t="s">
        <v>84</v>
      </c>
      <c r="AW105" s="11" t="s">
        <v>35</v>
      </c>
      <c r="AX105" s="11" t="s">
        <v>74</v>
      </c>
      <c r="AY105" s="179" t="s">
        <v>141</v>
      </c>
    </row>
    <row r="106" spans="1:65" s="12" customFormat="1" ht="11.25">
      <c r="B106" s="180"/>
      <c r="C106" s="181"/>
      <c r="D106" s="160" t="s">
        <v>142</v>
      </c>
      <c r="E106" s="182" t="s">
        <v>28</v>
      </c>
      <c r="F106" s="183" t="s">
        <v>145</v>
      </c>
      <c r="G106" s="181"/>
      <c r="H106" s="184">
        <v>14.542999999999999</v>
      </c>
      <c r="I106" s="185"/>
      <c r="J106" s="181"/>
      <c r="K106" s="181"/>
      <c r="L106" s="186"/>
      <c r="M106" s="187"/>
      <c r="N106" s="188"/>
      <c r="O106" s="188"/>
      <c r="P106" s="188"/>
      <c r="Q106" s="188"/>
      <c r="R106" s="188"/>
      <c r="S106" s="188"/>
      <c r="T106" s="189"/>
      <c r="AT106" s="190" t="s">
        <v>142</v>
      </c>
      <c r="AU106" s="190" t="s">
        <v>84</v>
      </c>
      <c r="AV106" s="12" t="s">
        <v>140</v>
      </c>
      <c r="AW106" s="12" t="s">
        <v>35</v>
      </c>
      <c r="AX106" s="12" t="s">
        <v>82</v>
      </c>
      <c r="AY106" s="190" t="s">
        <v>141</v>
      </c>
    </row>
    <row r="107" spans="1:65" s="2" customFormat="1" ht="16.5" customHeight="1">
      <c r="A107" s="34"/>
      <c r="B107" s="35"/>
      <c r="C107" s="191" t="s">
        <v>149</v>
      </c>
      <c r="D107" s="191" t="s">
        <v>146</v>
      </c>
      <c r="E107" s="192" t="s">
        <v>932</v>
      </c>
      <c r="F107" s="193" t="s">
        <v>933</v>
      </c>
      <c r="G107" s="194" t="s">
        <v>181</v>
      </c>
      <c r="H107" s="195">
        <v>29.085999999999999</v>
      </c>
      <c r="I107" s="196"/>
      <c r="J107" s="197">
        <f>ROUND(I107*H107,2)</f>
        <v>0</v>
      </c>
      <c r="K107" s="193" t="s">
        <v>518</v>
      </c>
      <c r="L107" s="198"/>
      <c r="M107" s="199" t="s">
        <v>28</v>
      </c>
      <c r="N107" s="200" t="s">
        <v>45</v>
      </c>
      <c r="O107" s="64"/>
      <c r="P107" s="154">
        <f>O107*H107</f>
        <v>0</v>
      </c>
      <c r="Q107" s="154">
        <v>1</v>
      </c>
      <c r="R107" s="154">
        <f>Q107*H107</f>
        <v>29.085999999999999</v>
      </c>
      <c r="S107" s="154">
        <v>0</v>
      </c>
      <c r="T107" s="155">
        <f>S107*H107</f>
        <v>0</v>
      </c>
      <c r="U107" s="34"/>
      <c r="V107" s="34"/>
      <c r="W107" s="34"/>
      <c r="X107" s="34"/>
      <c r="Y107" s="34"/>
      <c r="Z107" s="34"/>
      <c r="AA107" s="34"/>
      <c r="AB107" s="34"/>
      <c r="AC107" s="34"/>
      <c r="AD107" s="34"/>
      <c r="AE107" s="34"/>
      <c r="AR107" s="156" t="s">
        <v>149</v>
      </c>
      <c r="AT107" s="156" t="s">
        <v>146</v>
      </c>
      <c r="AU107" s="156" t="s">
        <v>84</v>
      </c>
      <c r="AY107" s="17" t="s">
        <v>141</v>
      </c>
      <c r="BE107" s="157">
        <f>IF(N107="základní",J107,0)</f>
        <v>0</v>
      </c>
      <c r="BF107" s="157">
        <f>IF(N107="snížená",J107,0)</f>
        <v>0</v>
      </c>
      <c r="BG107" s="157">
        <f>IF(N107="zákl. přenesená",J107,0)</f>
        <v>0</v>
      </c>
      <c r="BH107" s="157">
        <f>IF(N107="sníž. přenesená",J107,0)</f>
        <v>0</v>
      </c>
      <c r="BI107" s="157">
        <f>IF(N107="nulová",J107,0)</f>
        <v>0</v>
      </c>
      <c r="BJ107" s="17" t="s">
        <v>82</v>
      </c>
      <c r="BK107" s="157">
        <f>ROUND(I107*H107,2)</f>
        <v>0</v>
      </c>
      <c r="BL107" s="17" t="s">
        <v>140</v>
      </c>
      <c r="BM107" s="156" t="s">
        <v>173</v>
      </c>
    </row>
    <row r="108" spans="1:65" s="11" customFormat="1" ht="11.25">
      <c r="B108" s="169"/>
      <c r="C108" s="170"/>
      <c r="D108" s="160" t="s">
        <v>142</v>
      </c>
      <c r="E108" s="171" t="s">
        <v>28</v>
      </c>
      <c r="F108" s="172" t="s">
        <v>934</v>
      </c>
      <c r="G108" s="170"/>
      <c r="H108" s="173">
        <v>29.085999999999999</v>
      </c>
      <c r="I108" s="174"/>
      <c r="J108" s="170"/>
      <c r="K108" s="170"/>
      <c r="L108" s="175"/>
      <c r="M108" s="176"/>
      <c r="N108" s="177"/>
      <c r="O108" s="177"/>
      <c r="P108" s="177"/>
      <c r="Q108" s="177"/>
      <c r="R108" s="177"/>
      <c r="S108" s="177"/>
      <c r="T108" s="178"/>
      <c r="AT108" s="179" t="s">
        <v>142</v>
      </c>
      <c r="AU108" s="179" t="s">
        <v>84</v>
      </c>
      <c r="AV108" s="11" t="s">
        <v>84</v>
      </c>
      <c r="AW108" s="11" t="s">
        <v>35</v>
      </c>
      <c r="AX108" s="11" t="s">
        <v>74</v>
      </c>
      <c r="AY108" s="179" t="s">
        <v>141</v>
      </c>
    </row>
    <row r="109" spans="1:65" s="12" customFormat="1" ht="11.25">
      <c r="B109" s="180"/>
      <c r="C109" s="181"/>
      <c r="D109" s="160" t="s">
        <v>142</v>
      </c>
      <c r="E109" s="182" t="s">
        <v>28</v>
      </c>
      <c r="F109" s="183" t="s">
        <v>145</v>
      </c>
      <c r="G109" s="181"/>
      <c r="H109" s="184">
        <v>29.085999999999999</v>
      </c>
      <c r="I109" s="185"/>
      <c r="J109" s="181"/>
      <c r="K109" s="181"/>
      <c r="L109" s="186"/>
      <c r="M109" s="187"/>
      <c r="N109" s="188"/>
      <c r="O109" s="188"/>
      <c r="P109" s="188"/>
      <c r="Q109" s="188"/>
      <c r="R109" s="188"/>
      <c r="S109" s="188"/>
      <c r="T109" s="189"/>
      <c r="AT109" s="190" t="s">
        <v>142</v>
      </c>
      <c r="AU109" s="190" t="s">
        <v>84</v>
      </c>
      <c r="AV109" s="12" t="s">
        <v>140</v>
      </c>
      <c r="AW109" s="12" t="s">
        <v>35</v>
      </c>
      <c r="AX109" s="12" t="s">
        <v>82</v>
      </c>
      <c r="AY109" s="190" t="s">
        <v>141</v>
      </c>
    </row>
    <row r="110" spans="1:65" s="2" customFormat="1" ht="66.75" customHeight="1">
      <c r="A110" s="34"/>
      <c r="B110" s="35"/>
      <c r="C110" s="145" t="s">
        <v>178</v>
      </c>
      <c r="D110" s="145" t="s">
        <v>135</v>
      </c>
      <c r="E110" s="146" t="s">
        <v>935</v>
      </c>
      <c r="F110" s="147" t="s">
        <v>936</v>
      </c>
      <c r="G110" s="148" t="s">
        <v>202</v>
      </c>
      <c r="H110" s="149">
        <v>16.739999999999998</v>
      </c>
      <c r="I110" s="150"/>
      <c r="J110" s="151">
        <f>ROUND(I110*H110,2)</f>
        <v>0</v>
      </c>
      <c r="K110" s="147" t="s">
        <v>518</v>
      </c>
      <c r="L110" s="39"/>
      <c r="M110" s="152" t="s">
        <v>28</v>
      </c>
      <c r="N110" s="153" t="s">
        <v>45</v>
      </c>
      <c r="O110" s="64"/>
      <c r="P110" s="154">
        <f>O110*H110</f>
        <v>0</v>
      </c>
      <c r="Q110" s="154">
        <v>0</v>
      </c>
      <c r="R110" s="154">
        <f>Q110*H110</f>
        <v>0</v>
      </c>
      <c r="S110" s="154">
        <v>0</v>
      </c>
      <c r="T110" s="155">
        <f>S110*H110</f>
        <v>0</v>
      </c>
      <c r="U110" s="34"/>
      <c r="V110" s="34"/>
      <c r="W110" s="34"/>
      <c r="X110" s="34"/>
      <c r="Y110" s="34"/>
      <c r="Z110" s="34"/>
      <c r="AA110" s="34"/>
      <c r="AB110" s="34"/>
      <c r="AC110" s="34"/>
      <c r="AD110" s="34"/>
      <c r="AE110" s="34"/>
      <c r="AR110" s="156" t="s">
        <v>140</v>
      </c>
      <c r="AT110" s="156" t="s">
        <v>135</v>
      </c>
      <c r="AU110" s="156" t="s">
        <v>84</v>
      </c>
      <c r="AY110" s="17" t="s">
        <v>141</v>
      </c>
      <c r="BE110" s="157">
        <f>IF(N110="základní",J110,0)</f>
        <v>0</v>
      </c>
      <c r="BF110" s="157">
        <f>IF(N110="snížená",J110,0)</f>
        <v>0</v>
      </c>
      <c r="BG110" s="157">
        <f>IF(N110="zákl. přenesená",J110,0)</f>
        <v>0</v>
      </c>
      <c r="BH110" s="157">
        <f>IF(N110="sníž. přenesená",J110,0)</f>
        <v>0</v>
      </c>
      <c r="BI110" s="157">
        <f>IF(N110="nulová",J110,0)</f>
        <v>0</v>
      </c>
      <c r="BJ110" s="17" t="s">
        <v>82</v>
      </c>
      <c r="BK110" s="157">
        <f>ROUND(I110*H110,2)</f>
        <v>0</v>
      </c>
      <c r="BL110" s="17" t="s">
        <v>140</v>
      </c>
      <c r="BM110" s="156" t="s">
        <v>182</v>
      </c>
    </row>
    <row r="111" spans="1:65" s="2" customFormat="1" ht="11.25">
      <c r="A111" s="34"/>
      <c r="B111" s="35"/>
      <c r="C111" s="36"/>
      <c r="D111" s="239" t="s">
        <v>519</v>
      </c>
      <c r="E111" s="36"/>
      <c r="F111" s="240" t="s">
        <v>937</v>
      </c>
      <c r="G111" s="36"/>
      <c r="H111" s="36"/>
      <c r="I111" s="233"/>
      <c r="J111" s="36"/>
      <c r="K111" s="36"/>
      <c r="L111" s="39"/>
      <c r="M111" s="234"/>
      <c r="N111" s="235"/>
      <c r="O111" s="64"/>
      <c r="P111" s="64"/>
      <c r="Q111" s="64"/>
      <c r="R111" s="64"/>
      <c r="S111" s="64"/>
      <c r="T111" s="65"/>
      <c r="U111" s="34"/>
      <c r="V111" s="34"/>
      <c r="W111" s="34"/>
      <c r="X111" s="34"/>
      <c r="Y111" s="34"/>
      <c r="Z111" s="34"/>
      <c r="AA111" s="34"/>
      <c r="AB111" s="34"/>
      <c r="AC111" s="34"/>
      <c r="AD111" s="34"/>
      <c r="AE111" s="34"/>
      <c r="AT111" s="17" t="s">
        <v>519</v>
      </c>
      <c r="AU111" s="17" t="s">
        <v>84</v>
      </c>
    </row>
    <row r="112" spans="1:65" s="11" customFormat="1" ht="11.25">
      <c r="B112" s="169"/>
      <c r="C112" s="170"/>
      <c r="D112" s="160" t="s">
        <v>142</v>
      </c>
      <c r="E112" s="171" t="s">
        <v>28</v>
      </c>
      <c r="F112" s="172" t="s">
        <v>938</v>
      </c>
      <c r="G112" s="170"/>
      <c r="H112" s="173">
        <v>16.739999999999998</v>
      </c>
      <c r="I112" s="174"/>
      <c r="J112" s="170"/>
      <c r="K112" s="170"/>
      <c r="L112" s="175"/>
      <c r="M112" s="176"/>
      <c r="N112" s="177"/>
      <c r="O112" s="177"/>
      <c r="P112" s="177"/>
      <c r="Q112" s="177"/>
      <c r="R112" s="177"/>
      <c r="S112" s="177"/>
      <c r="T112" s="178"/>
      <c r="AT112" s="179" t="s">
        <v>142</v>
      </c>
      <c r="AU112" s="179" t="s">
        <v>84</v>
      </c>
      <c r="AV112" s="11" t="s">
        <v>84</v>
      </c>
      <c r="AW112" s="11" t="s">
        <v>35</v>
      </c>
      <c r="AX112" s="11" t="s">
        <v>74</v>
      </c>
      <c r="AY112" s="179" t="s">
        <v>141</v>
      </c>
    </row>
    <row r="113" spans="1:65" s="12" customFormat="1" ht="11.25">
      <c r="B113" s="180"/>
      <c r="C113" s="181"/>
      <c r="D113" s="160" t="s">
        <v>142</v>
      </c>
      <c r="E113" s="182" t="s">
        <v>28</v>
      </c>
      <c r="F113" s="183" t="s">
        <v>145</v>
      </c>
      <c r="G113" s="181"/>
      <c r="H113" s="184">
        <v>16.739999999999998</v>
      </c>
      <c r="I113" s="185"/>
      <c r="J113" s="181"/>
      <c r="K113" s="181"/>
      <c r="L113" s="186"/>
      <c r="M113" s="187"/>
      <c r="N113" s="188"/>
      <c r="O113" s="188"/>
      <c r="P113" s="188"/>
      <c r="Q113" s="188"/>
      <c r="R113" s="188"/>
      <c r="S113" s="188"/>
      <c r="T113" s="189"/>
      <c r="AT113" s="190" t="s">
        <v>142</v>
      </c>
      <c r="AU113" s="190" t="s">
        <v>84</v>
      </c>
      <c r="AV113" s="12" t="s">
        <v>140</v>
      </c>
      <c r="AW113" s="12" t="s">
        <v>35</v>
      </c>
      <c r="AX113" s="12" t="s">
        <v>82</v>
      </c>
      <c r="AY113" s="190" t="s">
        <v>141</v>
      </c>
    </row>
    <row r="114" spans="1:65" s="2" customFormat="1" ht="16.5" customHeight="1">
      <c r="A114" s="34"/>
      <c r="B114" s="35"/>
      <c r="C114" s="191" t="s">
        <v>164</v>
      </c>
      <c r="D114" s="191" t="s">
        <v>146</v>
      </c>
      <c r="E114" s="192" t="s">
        <v>939</v>
      </c>
      <c r="F114" s="193" t="s">
        <v>940</v>
      </c>
      <c r="G114" s="194" t="s">
        <v>181</v>
      </c>
      <c r="H114" s="195">
        <v>33.479999999999997</v>
      </c>
      <c r="I114" s="196"/>
      <c r="J114" s="197">
        <f>ROUND(I114*H114,2)</f>
        <v>0</v>
      </c>
      <c r="K114" s="193" t="s">
        <v>518</v>
      </c>
      <c r="L114" s="198"/>
      <c r="M114" s="199" t="s">
        <v>28</v>
      </c>
      <c r="N114" s="200" t="s">
        <v>45</v>
      </c>
      <c r="O114" s="64"/>
      <c r="P114" s="154">
        <f>O114*H114</f>
        <v>0</v>
      </c>
      <c r="Q114" s="154">
        <v>1</v>
      </c>
      <c r="R114" s="154">
        <f>Q114*H114</f>
        <v>33.479999999999997</v>
      </c>
      <c r="S114" s="154">
        <v>0</v>
      </c>
      <c r="T114" s="155">
        <f>S114*H114</f>
        <v>0</v>
      </c>
      <c r="U114" s="34"/>
      <c r="V114" s="34"/>
      <c r="W114" s="34"/>
      <c r="X114" s="34"/>
      <c r="Y114" s="34"/>
      <c r="Z114" s="34"/>
      <c r="AA114" s="34"/>
      <c r="AB114" s="34"/>
      <c r="AC114" s="34"/>
      <c r="AD114" s="34"/>
      <c r="AE114" s="34"/>
      <c r="AR114" s="156" t="s">
        <v>149</v>
      </c>
      <c r="AT114" s="156" t="s">
        <v>146</v>
      </c>
      <c r="AU114" s="156" t="s">
        <v>84</v>
      </c>
      <c r="AY114" s="17" t="s">
        <v>141</v>
      </c>
      <c r="BE114" s="157">
        <f>IF(N114="základní",J114,0)</f>
        <v>0</v>
      </c>
      <c r="BF114" s="157">
        <f>IF(N114="snížená",J114,0)</f>
        <v>0</v>
      </c>
      <c r="BG114" s="157">
        <f>IF(N114="zákl. přenesená",J114,0)</f>
        <v>0</v>
      </c>
      <c r="BH114" s="157">
        <f>IF(N114="sníž. přenesená",J114,0)</f>
        <v>0</v>
      </c>
      <c r="BI114" s="157">
        <f>IF(N114="nulová",J114,0)</f>
        <v>0</v>
      </c>
      <c r="BJ114" s="17" t="s">
        <v>82</v>
      </c>
      <c r="BK114" s="157">
        <f>ROUND(I114*H114,2)</f>
        <v>0</v>
      </c>
      <c r="BL114" s="17" t="s">
        <v>140</v>
      </c>
      <c r="BM114" s="156" t="s">
        <v>186</v>
      </c>
    </row>
    <row r="115" spans="1:65" s="11" customFormat="1" ht="11.25">
      <c r="B115" s="169"/>
      <c r="C115" s="170"/>
      <c r="D115" s="160" t="s">
        <v>142</v>
      </c>
      <c r="E115" s="171" t="s">
        <v>28</v>
      </c>
      <c r="F115" s="172" t="s">
        <v>941</v>
      </c>
      <c r="G115" s="170"/>
      <c r="H115" s="173">
        <v>33.479999999999997</v>
      </c>
      <c r="I115" s="174"/>
      <c r="J115" s="170"/>
      <c r="K115" s="170"/>
      <c r="L115" s="175"/>
      <c r="M115" s="176"/>
      <c r="N115" s="177"/>
      <c r="O115" s="177"/>
      <c r="P115" s="177"/>
      <c r="Q115" s="177"/>
      <c r="R115" s="177"/>
      <c r="S115" s="177"/>
      <c r="T115" s="178"/>
      <c r="AT115" s="179" t="s">
        <v>142</v>
      </c>
      <c r="AU115" s="179" t="s">
        <v>84</v>
      </c>
      <c r="AV115" s="11" t="s">
        <v>84</v>
      </c>
      <c r="AW115" s="11" t="s">
        <v>35</v>
      </c>
      <c r="AX115" s="11" t="s">
        <v>74</v>
      </c>
      <c r="AY115" s="179" t="s">
        <v>141</v>
      </c>
    </row>
    <row r="116" spans="1:65" s="12" customFormat="1" ht="11.25">
      <c r="B116" s="180"/>
      <c r="C116" s="181"/>
      <c r="D116" s="160" t="s">
        <v>142</v>
      </c>
      <c r="E116" s="182" t="s">
        <v>28</v>
      </c>
      <c r="F116" s="183" t="s">
        <v>145</v>
      </c>
      <c r="G116" s="181"/>
      <c r="H116" s="184">
        <v>33.479999999999997</v>
      </c>
      <c r="I116" s="185"/>
      <c r="J116" s="181"/>
      <c r="K116" s="181"/>
      <c r="L116" s="186"/>
      <c r="M116" s="187"/>
      <c r="N116" s="188"/>
      <c r="O116" s="188"/>
      <c r="P116" s="188"/>
      <c r="Q116" s="188"/>
      <c r="R116" s="188"/>
      <c r="S116" s="188"/>
      <c r="T116" s="189"/>
      <c r="AT116" s="190" t="s">
        <v>142</v>
      </c>
      <c r="AU116" s="190" t="s">
        <v>84</v>
      </c>
      <c r="AV116" s="12" t="s">
        <v>140</v>
      </c>
      <c r="AW116" s="12" t="s">
        <v>35</v>
      </c>
      <c r="AX116" s="12" t="s">
        <v>82</v>
      </c>
      <c r="AY116" s="190" t="s">
        <v>141</v>
      </c>
    </row>
    <row r="117" spans="1:65" s="2" customFormat="1" ht="37.9" customHeight="1">
      <c r="A117" s="34"/>
      <c r="B117" s="35"/>
      <c r="C117" s="145" t="s">
        <v>188</v>
      </c>
      <c r="D117" s="145" t="s">
        <v>135</v>
      </c>
      <c r="E117" s="146" t="s">
        <v>571</v>
      </c>
      <c r="F117" s="147" t="s">
        <v>572</v>
      </c>
      <c r="G117" s="148" t="s">
        <v>208</v>
      </c>
      <c r="H117" s="149">
        <v>50</v>
      </c>
      <c r="I117" s="150"/>
      <c r="J117" s="151">
        <f>ROUND(I117*H117,2)</f>
        <v>0</v>
      </c>
      <c r="K117" s="147" t="s">
        <v>518</v>
      </c>
      <c r="L117" s="39"/>
      <c r="M117" s="152" t="s">
        <v>28</v>
      </c>
      <c r="N117" s="153" t="s">
        <v>45</v>
      </c>
      <c r="O117" s="64"/>
      <c r="P117" s="154">
        <f>O117*H117</f>
        <v>0</v>
      </c>
      <c r="Q117" s="154">
        <v>0</v>
      </c>
      <c r="R117" s="154">
        <f>Q117*H117</f>
        <v>0</v>
      </c>
      <c r="S117" s="154">
        <v>0</v>
      </c>
      <c r="T117" s="155">
        <f>S117*H117</f>
        <v>0</v>
      </c>
      <c r="U117" s="34"/>
      <c r="V117" s="34"/>
      <c r="W117" s="34"/>
      <c r="X117" s="34"/>
      <c r="Y117" s="34"/>
      <c r="Z117" s="34"/>
      <c r="AA117" s="34"/>
      <c r="AB117" s="34"/>
      <c r="AC117" s="34"/>
      <c r="AD117" s="34"/>
      <c r="AE117" s="34"/>
      <c r="AR117" s="156" t="s">
        <v>140</v>
      </c>
      <c r="AT117" s="156" t="s">
        <v>135</v>
      </c>
      <c r="AU117" s="156" t="s">
        <v>84</v>
      </c>
      <c r="AY117" s="17" t="s">
        <v>141</v>
      </c>
      <c r="BE117" s="157">
        <f>IF(N117="základní",J117,0)</f>
        <v>0</v>
      </c>
      <c r="BF117" s="157">
        <f>IF(N117="snížená",J117,0)</f>
        <v>0</v>
      </c>
      <c r="BG117" s="157">
        <f>IF(N117="zákl. přenesená",J117,0)</f>
        <v>0</v>
      </c>
      <c r="BH117" s="157">
        <f>IF(N117="sníž. přenesená",J117,0)</f>
        <v>0</v>
      </c>
      <c r="BI117" s="157">
        <f>IF(N117="nulová",J117,0)</f>
        <v>0</v>
      </c>
      <c r="BJ117" s="17" t="s">
        <v>82</v>
      </c>
      <c r="BK117" s="157">
        <f>ROUND(I117*H117,2)</f>
        <v>0</v>
      </c>
      <c r="BL117" s="17" t="s">
        <v>140</v>
      </c>
      <c r="BM117" s="156" t="s">
        <v>191</v>
      </c>
    </row>
    <row r="118" spans="1:65" s="2" customFormat="1" ht="11.25">
      <c r="A118" s="34"/>
      <c r="B118" s="35"/>
      <c r="C118" s="36"/>
      <c r="D118" s="239" t="s">
        <v>519</v>
      </c>
      <c r="E118" s="36"/>
      <c r="F118" s="240" t="s">
        <v>573</v>
      </c>
      <c r="G118" s="36"/>
      <c r="H118" s="36"/>
      <c r="I118" s="233"/>
      <c r="J118" s="36"/>
      <c r="K118" s="36"/>
      <c r="L118" s="39"/>
      <c r="M118" s="234"/>
      <c r="N118" s="235"/>
      <c r="O118" s="64"/>
      <c r="P118" s="64"/>
      <c r="Q118" s="64"/>
      <c r="R118" s="64"/>
      <c r="S118" s="64"/>
      <c r="T118" s="65"/>
      <c r="U118" s="34"/>
      <c r="V118" s="34"/>
      <c r="W118" s="34"/>
      <c r="X118" s="34"/>
      <c r="Y118" s="34"/>
      <c r="Z118" s="34"/>
      <c r="AA118" s="34"/>
      <c r="AB118" s="34"/>
      <c r="AC118" s="34"/>
      <c r="AD118" s="34"/>
      <c r="AE118" s="34"/>
      <c r="AT118" s="17" t="s">
        <v>519</v>
      </c>
      <c r="AU118" s="17" t="s">
        <v>84</v>
      </c>
    </row>
    <row r="119" spans="1:65" s="2" customFormat="1" ht="37.9" customHeight="1">
      <c r="A119" s="34"/>
      <c r="B119" s="35"/>
      <c r="C119" s="145" t="s">
        <v>193</v>
      </c>
      <c r="D119" s="145" t="s">
        <v>135</v>
      </c>
      <c r="E119" s="146" t="s">
        <v>942</v>
      </c>
      <c r="F119" s="147" t="s">
        <v>943</v>
      </c>
      <c r="G119" s="148" t="s">
        <v>202</v>
      </c>
      <c r="H119" s="149">
        <v>5.76</v>
      </c>
      <c r="I119" s="150"/>
      <c r="J119" s="151">
        <f>ROUND(I119*H119,2)</f>
        <v>0</v>
      </c>
      <c r="K119" s="147" t="s">
        <v>518</v>
      </c>
      <c r="L119" s="39"/>
      <c r="M119" s="152" t="s">
        <v>28</v>
      </c>
      <c r="N119" s="153" t="s">
        <v>45</v>
      </c>
      <c r="O119" s="64"/>
      <c r="P119" s="154">
        <f>O119*H119</f>
        <v>0</v>
      </c>
      <c r="Q119" s="154">
        <v>2.550538</v>
      </c>
      <c r="R119" s="154">
        <f>Q119*H119</f>
        <v>14.691098879999998</v>
      </c>
      <c r="S119" s="154">
        <v>0</v>
      </c>
      <c r="T119" s="155">
        <f>S119*H119</f>
        <v>0</v>
      </c>
      <c r="U119" s="34"/>
      <c r="V119" s="34"/>
      <c r="W119" s="34"/>
      <c r="X119" s="34"/>
      <c r="Y119" s="34"/>
      <c r="Z119" s="34"/>
      <c r="AA119" s="34"/>
      <c r="AB119" s="34"/>
      <c r="AC119" s="34"/>
      <c r="AD119" s="34"/>
      <c r="AE119" s="34"/>
      <c r="AR119" s="156" t="s">
        <v>140</v>
      </c>
      <c r="AT119" s="156" t="s">
        <v>135</v>
      </c>
      <c r="AU119" s="156" t="s">
        <v>84</v>
      </c>
      <c r="AY119" s="17" t="s">
        <v>141</v>
      </c>
      <c r="BE119" s="157">
        <f>IF(N119="základní",J119,0)</f>
        <v>0</v>
      </c>
      <c r="BF119" s="157">
        <f>IF(N119="snížená",J119,0)</f>
        <v>0</v>
      </c>
      <c r="BG119" s="157">
        <f>IF(N119="zákl. přenesená",J119,0)</f>
        <v>0</v>
      </c>
      <c r="BH119" s="157">
        <f>IF(N119="sníž. přenesená",J119,0)</f>
        <v>0</v>
      </c>
      <c r="BI119" s="157">
        <f>IF(N119="nulová",J119,0)</f>
        <v>0</v>
      </c>
      <c r="BJ119" s="17" t="s">
        <v>82</v>
      </c>
      <c r="BK119" s="157">
        <f>ROUND(I119*H119,2)</f>
        <v>0</v>
      </c>
      <c r="BL119" s="17" t="s">
        <v>140</v>
      </c>
      <c r="BM119" s="156" t="s">
        <v>197</v>
      </c>
    </row>
    <row r="120" spans="1:65" s="2" customFormat="1" ht="11.25">
      <c r="A120" s="34"/>
      <c r="B120" s="35"/>
      <c r="C120" s="36"/>
      <c r="D120" s="239" t="s">
        <v>519</v>
      </c>
      <c r="E120" s="36"/>
      <c r="F120" s="240" t="s">
        <v>944</v>
      </c>
      <c r="G120" s="36"/>
      <c r="H120" s="36"/>
      <c r="I120" s="233"/>
      <c r="J120" s="36"/>
      <c r="K120" s="36"/>
      <c r="L120" s="39"/>
      <c r="M120" s="234"/>
      <c r="N120" s="235"/>
      <c r="O120" s="64"/>
      <c r="P120" s="64"/>
      <c r="Q120" s="64"/>
      <c r="R120" s="64"/>
      <c r="S120" s="64"/>
      <c r="T120" s="65"/>
      <c r="U120" s="34"/>
      <c r="V120" s="34"/>
      <c r="W120" s="34"/>
      <c r="X120" s="34"/>
      <c r="Y120" s="34"/>
      <c r="Z120" s="34"/>
      <c r="AA120" s="34"/>
      <c r="AB120" s="34"/>
      <c r="AC120" s="34"/>
      <c r="AD120" s="34"/>
      <c r="AE120" s="34"/>
      <c r="AT120" s="17" t="s">
        <v>519</v>
      </c>
      <c r="AU120" s="17" t="s">
        <v>84</v>
      </c>
    </row>
    <row r="121" spans="1:65" s="11" customFormat="1" ht="11.25">
      <c r="B121" s="169"/>
      <c r="C121" s="170"/>
      <c r="D121" s="160" t="s">
        <v>142</v>
      </c>
      <c r="E121" s="171" t="s">
        <v>28</v>
      </c>
      <c r="F121" s="172" t="s">
        <v>945</v>
      </c>
      <c r="G121" s="170"/>
      <c r="H121" s="173">
        <v>5.76</v>
      </c>
      <c r="I121" s="174"/>
      <c r="J121" s="170"/>
      <c r="K121" s="170"/>
      <c r="L121" s="175"/>
      <c r="M121" s="176"/>
      <c r="N121" s="177"/>
      <c r="O121" s="177"/>
      <c r="P121" s="177"/>
      <c r="Q121" s="177"/>
      <c r="R121" s="177"/>
      <c r="S121" s="177"/>
      <c r="T121" s="178"/>
      <c r="AT121" s="179" t="s">
        <v>142</v>
      </c>
      <c r="AU121" s="179" t="s">
        <v>84</v>
      </c>
      <c r="AV121" s="11" t="s">
        <v>84</v>
      </c>
      <c r="AW121" s="11" t="s">
        <v>35</v>
      </c>
      <c r="AX121" s="11" t="s">
        <v>74</v>
      </c>
      <c r="AY121" s="179" t="s">
        <v>141</v>
      </c>
    </row>
    <row r="122" spans="1:65" s="12" customFormat="1" ht="11.25">
      <c r="B122" s="180"/>
      <c r="C122" s="181"/>
      <c r="D122" s="160" t="s">
        <v>142</v>
      </c>
      <c r="E122" s="182" t="s">
        <v>28</v>
      </c>
      <c r="F122" s="183" t="s">
        <v>145</v>
      </c>
      <c r="G122" s="181"/>
      <c r="H122" s="184">
        <v>5.76</v>
      </c>
      <c r="I122" s="185"/>
      <c r="J122" s="181"/>
      <c r="K122" s="181"/>
      <c r="L122" s="186"/>
      <c r="M122" s="187"/>
      <c r="N122" s="188"/>
      <c r="O122" s="188"/>
      <c r="P122" s="188"/>
      <c r="Q122" s="188"/>
      <c r="R122" s="188"/>
      <c r="S122" s="188"/>
      <c r="T122" s="189"/>
      <c r="AT122" s="190" t="s">
        <v>142</v>
      </c>
      <c r="AU122" s="190" t="s">
        <v>84</v>
      </c>
      <c r="AV122" s="12" t="s">
        <v>140</v>
      </c>
      <c r="AW122" s="12" t="s">
        <v>35</v>
      </c>
      <c r="AX122" s="12" t="s">
        <v>82</v>
      </c>
      <c r="AY122" s="190" t="s">
        <v>141</v>
      </c>
    </row>
    <row r="123" spans="1:65" s="15" customFormat="1" ht="22.9" customHeight="1">
      <c r="B123" s="216"/>
      <c r="C123" s="217"/>
      <c r="D123" s="218" t="s">
        <v>73</v>
      </c>
      <c r="E123" s="230" t="s">
        <v>140</v>
      </c>
      <c r="F123" s="230" t="s">
        <v>597</v>
      </c>
      <c r="G123" s="217"/>
      <c r="H123" s="217"/>
      <c r="I123" s="220"/>
      <c r="J123" s="231">
        <f>BK123</f>
        <v>0</v>
      </c>
      <c r="K123" s="217"/>
      <c r="L123" s="222"/>
      <c r="M123" s="223"/>
      <c r="N123" s="224"/>
      <c r="O123" s="224"/>
      <c r="P123" s="225">
        <f>SUM(P124:P132)</f>
        <v>0</v>
      </c>
      <c r="Q123" s="224"/>
      <c r="R123" s="225">
        <f>SUM(R124:R132)</f>
        <v>26.310749395000002</v>
      </c>
      <c r="S123" s="224"/>
      <c r="T123" s="226">
        <f>SUM(T124:T132)</f>
        <v>0</v>
      </c>
      <c r="AR123" s="227" t="s">
        <v>82</v>
      </c>
      <c r="AT123" s="228" t="s">
        <v>73</v>
      </c>
      <c r="AU123" s="228" t="s">
        <v>82</v>
      </c>
      <c r="AY123" s="227" t="s">
        <v>141</v>
      </c>
      <c r="BK123" s="229">
        <f>SUM(BK124:BK132)</f>
        <v>0</v>
      </c>
    </row>
    <row r="124" spans="1:65" s="2" customFormat="1" ht="33" customHeight="1">
      <c r="A124" s="34"/>
      <c r="B124" s="35"/>
      <c r="C124" s="145" t="s">
        <v>199</v>
      </c>
      <c r="D124" s="145" t="s">
        <v>135</v>
      </c>
      <c r="E124" s="146" t="s">
        <v>946</v>
      </c>
      <c r="F124" s="147" t="s">
        <v>947</v>
      </c>
      <c r="G124" s="148" t="s">
        <v>208</v>
      </c>
      <c r="H124" s="149">
        <v>15.89</v>
      </c>
      <c r="I124" s="150"/>
      <c r="J124" s="151">
        <f>ROUND(I124*H124,2)</f>
        <v>0</v>
      </c>
      <c r="K124" s="147" t="s">
        <v>518</v>
      </c>
      <c r="L124" s="39"/>
      <c r="M124" s="152" t="s">
        <v>28</v>
      </c>
      <c r="N124" s="153" t="s">
        <v>45</v>
      </c>
      <c r="O124" s="64"/>
      <c r="P124" s="154">
        <f>O124*H124</f>
        <v>0</v>
      </c>
      <c r="Q124" s="154">
        <v>0.36799349999999997</v>
      </c>
      <c r="R124" s="154">
        <f>Q124*H124</f>
        <v>5.8474167149999996</v>
      </c>
      <c r="S124" s="154">
        <v>0</v>
      </c>
      <c r="T124" s="155">
        <f>S124*H124</f>
        <v>0</v>
      </c>
      <c r="U124" s="34"/>
      <c r="V124" s="34"/>
      <c r="W124" s="34"/>
      <c r="X124" s="34"/>
      <c r="Y124" s="34"/>
      <c r="Z124" s="34"/>
      <c r="AA124" s="34"/>
      <c r="AB124" s="34"/>
      <c r="AC124" s="34"/>
      <c r="AD124" s="34"/>
      <c r="AE124" s="34"/>
      <c r="AR124" s="156" t="s">
        <v>140</v>
      </c>
      <c r="AT124" s="156" t="s">
        <v>135</v>
      </c>
      <c r="AU124" s="156" t="s">
        <v>84</v>
      </c>
      <c r="AY124" s="17" t="s">
        <v>141</v>
      </c>
      <c r="BE124" s="157">
        <f>IF(N124="základní",J124,0)</f>
        <v>0</v>
      </c>
      <c r="BF124" s="157">
        <f>IF(N124="snížená",J124,0)</f>
        <v>0</v>
      </c>
      <c r="BG124" s="157">
        <f>IF(N124="zákl. přenesená",J124,0)</f>
        <v>0</v>
      </c>
      <c r="BH124" s="157">
        <f>IF(N124="sníž. přenesená",J124,0)</f>
        <v>0</v>
      </c>
      <c r="BI124" s="157">
        <f>IF(N124="nulová",J124,0)</f>
        <v>0</v>
      </c>
      <c r="BJ124" s="17" t="s">
        <v>82</v>
      </c>
      <c r="BK124" s="157">
        <f>ROUND(I124*H124,2)</f>
        <v>0</v>
      </c>
      <c r="BL124" s="17" t="s">
        <v>140</v>
      </c>
      <c r="BM124" s="156" t="s">
        <v>203</v>
      </c>
    </row>
    <row r="125" spans="1:65" s="2" customFormat="1" ht="11.25">
      <c r="A125" s="34"/>
      <c r="B125" s="35"/>
      <c r="C125" s="36"/>
      <c r="D125" s="239" t="s">
        <v>519</v>
      </c>
      <c r="E125" s="36"/>
      <c r="F125" s="240" t="s">
        <v>948</v>
      </c>
      <c r="G125" s="36"/>
      <c r="H125" s="36"/>
      <c r="I125" s="233"/>
      <c r="J125" s="36"/>
      <c r="K125" s="36"/>
      <c r="L125" s="39"/>
      <c r="M125" s="234"/>
      <c r="N125" s="235"/>
      <c r="O125" s="64"/>
      <c r="P125" s="64"/>
      <c r="Q125" s="64"/>
      <c r="R125" s="64"/>
      <c r="S125" s="64"/>
      <c r="T125" s="65"/>
      <c r="U125" s="34"/>
      <c r="V125" s="34"/>
      <c r="W125" s="34"/>
      <c r="X125" s="34"/>
      <c r="Y125" s="34"/>
      <c r="Z125" s="34"/>
      <c r="AA125" s="34"/>
      <c r="AB125" s="34"/>
      <c r="AC125" s="34"/>
      <c r="AD125" s="34"/>
      <c r="AE125" s="34"/>
      <c r="AT125" s="17" t="s">
        <v>519</v>
      </c>
      <c r="AU125" s="17" t="s">
        <v>84</v>
      </c>
    </row>
    <row r="126" spans="1:65" s="2" customFormat="1" ht="55.5" customHeight="1">
      <c r="A126" s="34"/>
      <c r="B126" s="35"/>
      <c r="C126" s="145" t="s">
        <v>205</v>
      </c>
      <c r="D126" s="145" t="s">
        <v>135</v>
      </c>
      <c r="E126" s="146" t="s">
        <v>949</v>
      </c>
      <c r="F126" s="147" t="s">
        <v>950</v>
      </c>
      <c r="G126" s="148" t="s">
        <v>208</v>
      </c>
      <c r="H126" s="149">
        <v>15.89</v>
      </c>
      <c r="I126" s="150"/>
      <c r="J126" s="151">
        <f>ROUND(I126*H126,2)</f>
        <v>0</v>
      </c>
      <c r="K126" s="147" t="s">
        <v>518</v>
      </c>
      <c r="L126" s="39"/>
      <c r="M126" s="152" t="s">
        <v>28</v>
      </c>
      <c r="N126" s="153" t="s">
        <v>45</v>
      </c>
      <c r="O126" s="64"/>
      <c r="P126" s="154">
        <f>O126*H126</f>
        <v>0</v>
      </c>
      <c r="Q126" s="154">
        <v>1.287812</v>
      </c>
      <c r="R126" s="154">
        <f>Q126*H126</f>
        <v>20.463332680000001</v>
      </c>
      <c r="S126" s="154">
        <v>0</v>
      </c>
      <c r="T126" s="155">
        <f>S126*H126</f>
        <v>0</v>
      </c>
      <c r="U126" s="34"/>
      <c r="V126" s="34"/>
      <c r="W126" s="34"/>
      <c r="X126" s="34"/>
      <c r="Y126" s="34"/>
      <c r="Z126" s="34"/>
      <c r="AA126" s="34"/>
      <c r="AB126" s="34"/>
      <c r="AC126" s="34"/>
      <c r="AD126" s="34"/>
      <c r="AE126" s="34"/>
      <c r="AR126" s="156" t="s">
        <v>140</v>
      </c>
      <c r="AT126" s="156" t="s">
        <v>135</v>
      </c>
      <c r="AU126" s="156" t="s">
        <v>84</v>
      </c>
      <c r="AY126" s="17" t="s">
        <v>141</v>
      </c>
      <c r="BE126" s="157">
        <f>IF(N126="základní",J126,0)</f>
        <v>0</v>
      </c>
      <c r="BF126" s="157">
        <f>IF(N126="snížená",J126,0)</f>
        <v>0</v>
      </c>
      <c r="BG126" s="157">
        <f>IF(N126="zákl. přenesená",J126,0)</f>
        <v>0</v>
      </c>
      <c r="BH126" s="157">
        <f>IF(N126="sníž. přenesená",J126,0)</f>
        <v>0</v>
      </c>
      <c r="BI126" s="157">
        <f>IF(N126="nulová",J126,0)</f>
        <v>0</v>
      </c>
      <c r="BJ126" s="17" t="s">
        <v>82</v>
      </c>
      <c r="BK126" s="157">
        <f>ROUND(I126*H126,2)</f>
        <v>0</v>
      </c>
      <c r="BL126" s="17" t="s">
        <v>140</v>
      </c>
      <c r="BM126" s="156" t="s">
        <v>209</v>
      </c>
    </row>
    <row r="127" spans="1:65" s="2" customFormat="1" ht="11.25">
      <c r="A127" s="34"/>
      <c r="B127" s="35"/>
      <c r="C127" s="36"/>
      <c r="D127" s="239" t="s">
        <v>519</v>
      </c>
      <c r="E127" s="36"/>
      <c r="F127" s="240" t="s">
        <v>951</v>
      </c>
      <c r="G127" s="36"/>
      <c r="H127" s="36"/>
      <c r="I127" s="233"/>
      <c r="J127" s="36"/>
      <c r="K127" s="36"/>
      <c r="L127" s="39"/>
      <c r="M127" s="234"/>
      <c r="N127" s="235"/>
      <c r="O127" s="64"/>
      <c r="P127" s="64"/>
      <c r="Q127" s="64"/>
      <c r="R127" s="64"/>
      <c r="S127" s="64"/>
      <c r="T127" s="65"/>
      <c r="U127" s="34"/>
      <c r="V127" s="34"/>
      <c r="W127" s="34"/>
      <c r="X127" s="34"/>
      <c r="Y127" s="34"/>
      <c r="Z127" s="34"/>
      <c r="AA127" s="34"/>
      <c r="AB127" s="34"/>
      <c r="AC127" s="34"/>
      <c r="AD127" s="34"/>
      <c r="AE127" s="34"/>
      <c r="AT127" s="17" t="s">
        <v>519</v>
      </c>
      <c r="AU127" s="17" t="s">
        <v>84</v>
      </c>
    </row>
    <row r="128" spans="1:65" s="11" customFormat="1" ht="11.25">
      <c r="B128" s="169"/>
      <c r="C128" s="170"/>
      <c r="D128" s="160" t="s">
        <v>142</v>
      </c>
      <c r="E128" s="171" t="s">
        <v>28</v>
      </c>
      <c r="F128" s="172" t="s">
        <v>952</v>
      </c>
      <c r="G128" s="170"/>
      <c r="H128" s="173">
        <v>8</v>
      </c>
      <c r="I128" s="174"/>
      <c r="J128" s="170"/>
      <c r="K128" s="170"/>
      <c r="L128" s="175"/>
      <c r="M128" s="176"/>
      <c r="N128" s="177"/>
      <c r="O128" s="177"/>
      <c r="P128" s="177"/>
      <c r="Q128" s="177"/>
      <c r="R128" s="177"/>
      <c r="S128" s="177"/>
      <c r="T128" s="178"/>
      <c r="AT128" s="179" t="s">
        <v>142</v>
      </c>
      <c r="AU128" s="179" t="s">
        <v>84</v>
      </c>
      <c r="AV128" s="11" t="s">
        <v>84</v>
      </c>
      <c r="AW128" s="11" t="s">
        <v>35</v>
      </c>
      <c r="AX128" s="11" t="s">
        <v>74</v>
      </c>
      <c r="AY128" s="179" t="s">
        <v>141</v>
      </c>
    </row>
    <row r="129" spans="1:65" s="11" customFormat="1" ht="11.25">
      <c r="B129" s="169"/>
      <c r="C129" s="170"/>
      <c r="D129" s="160" t="s">
        <v>142</v>
      </c>
      <c r="E129" s="171" t="s">
        <v>28</v>
      </c>
      <c r="F129" s="172" t="s">
        <v>953</v>
      </c>
      <c r="G129" s="170"/>
      <c r="H129" s="173">
        <v>0.65</v>
      </c>
      <c r="I129" s="174"/>
      <c r="J129" s="170"/>
      <c r="K129" s="170"/>
      <c r="L129" s="175"/>
      <c r="M129" s="176"/>
      <c r="N129" s="177"/>
      <c r="O129" s="177"/>
      <c r="P129" s="177"/>
      <c r="Q129" s="177"/>
      <c r="R129" s="177"/>
      <c r="S129" s="177"/>
      <c r="T129" s="178"/>
      <c r="AT129" s="179" t="s">
        <v>142</v>
      </c>
      <c r="AU129" s="179" t="s">
        <v>84</v>
      </c>
      <c r="AV129" s="11" t="s">
        <v>84</v>
      </c>
      <c r="AW129" s="11" t="s">
        <v>35</v>
      </c>
      <c r="AX129" s="11" t="s">
        <v>74</v>
      </c>
      <c r="AY129" s="179" t="s">
        <v>141</v>
      </c>
    </row>
    <row r="130" spans="1:65" s="11" customFormat="1" ht="11.25">
      <c r="B130" s="169"/>
      <c r="C130" s="170"/>
      <c r="D130" s="160" t="s">
        <v>142</v>
      </c>
      <c r="E130" s="171" t="s">
        <v>28</v>
      </c>
      <c r="F130" s="172" t="s">
        <v>954</v>
      </c>
      <c r="G130" s="170"/>
      <c r="H130" s="173">
        <v>4</v>
      </c>
      <c r="I130" s="174"/>
      <c r="J130" s="170"/>
      <c r="K130" s="170"/>
      <c r="L130" s="175"/>
      <c r="M130" s="176"/>
      <c r="N130" s="177"/>
      <c r="O130" s="177"/>
      <c r="P130" s="177"/>
      <c r="Q130" s="177"/>
      <c r="R130" s="177"/>
      <c r="S130" s="177"/>
      <c r="T130" s="178"/>
      <c r="AT130" s="179" t="s">
        <v>142</v>
      </c>
      <c r="AU130" s="179" t="s">
        <v>84</v>
      </c>
      <c r="AV130" s="11" t="s">
        <v>84</v>
      </c>
      <c r="AW130" s="11" t="s">
        <v>35</v>
      </c>
      <c r="AX130" s="11" t="s">
        <v>74</v>
      </c>
      <c r="AY130" s="179" t="s">
        <v>141</v>
      </c>
    </row>
    <row r="131" spans="1:65" s="11" customFormat="1" ht="11.25">
      <c r="B131" s="169"/>
      <c r="C131" s="170"/>
      <c r="D131" s="160" t="s">
        <v>142</v>
      </c>
      <c r="E131" s="171" t="s">
        <v>28</v>
      </c>
      <c r="F131" s="172" t="s">
        <v>955</v>
      </c>
      <c r="G131" s="170"/>
      <c r="H131" s="173">
        <v>3.24</v>
      </c>
      <c r="I131" s="174"/>
      <c r="J131" s="170"/>
      <c r="K131" s="170"/>
      <c r="L131" s="175"/>
      <c r="M131" s="176"/>
      <c r="N131" s="177"/>
      <c r="O131" s="177"/>
      <c r="P131" s="177"/>
      <c r="Q131" s="177"/>
      <c r="R131" s="177"/>
      <c r="S131" s="177"/>
      <c r="T131" s="178"/>
      <c r="AT131" s="179" t="s">
        <v>142</v>
      </c>
      <c r="AU131" s="179" t="s">
        <v>84</v>
      </c>
      <c r="AV131" s="11" t="s">
        <v>84</v>
      </c>
      <c r="AW131" s="11" t="s">
        <v>35</v>
      </c>
      <c r="AX131" s="11" t="s">
        <v>74</v>
      </c>
      <c r="AY131" s="179" t="s">
        <v>141</v>
      </c>
    </row>
    <row r="132" spans="1:65" s="12" customFormat="1" ht="11.25">
      <c r="B132" s="180"/>
      <c r="C132" s="181"/>
      <c r="D132" s="160" t="s">
        <v>142</v>
      </c>
      <c r="E132" s="182" t="s">
        <v>28</v>
      </c>
      <c r="F132" s="183" t="s">
        <v>145</v>
      </c>
      <c r="G132" s="181"/>
      <c r="H132" s="184">
        <v>15.89</v>
      </c>
      <c r="I132" s="185"/>
      <c r="J132" s="181"/>
      <c r="K132" s="181"/>
      <c r="L132" s="186"/>
      <c r="M132" s="187"/>
      <c r="N132" s="188"/>
      <c r="O132" s="188"/>
      <c r="P132" s="188"/>
      <c r="Q132" s="188"/>
      <c r="R132" s="188"/>
      <c r="S132" s="188"/>
      <c r="T132" s="189"/>
      <c r="AT132" s="190" t="s">
        <v>142</v>
      </c>
      <c r="AU132" s="190" t="s">
        <v>84</v>
      </c>
      <c r="AV132" s="12" t="s">
        <v>140</v>
      </c>
      <c r="AW132" s="12" t="s">
        <v>35</v>
      </c>
      <c r="AX132" s="12" t="s">
        <v>82</v>
      </c>
      <c r="AY132" s="190" t="s">
        <v>141</v>
      </c>
    </row>
    <row r="133" spans="1:65" s="15" customFormat="1" ht="22.9" customHeight="1">
      <c r="B133" s="216"/>
      <c r="C133" s="217"/>
      <c r="D133" s="218" t="s">
        <v>73</v>
      </c>
      <c r="E133" s="230" t="s">
        <v>178</v>
      </c>
      <c r="F133" s="230" t="s">
        <v>659</v>
      </c>
      <c r="G133" s="217"/>
      <c r="H133" s="217"/>
      <c r="I133" s="220"/>
      <c r="J133" s="231">
        <f>BK133</f>
        <v>0</v>
      </c>
      <c r="K133" s="217"/>
      <c r="L133" s="222"/>
      <c r="M133" s="223"/>
      <c r="N133" s="224"/>
      <c r="O133" s="224"/>
      <c r="P133" s="225">
        <f>SUM(P134:P148)</f>
        <v>0</v>
      </c>
      <c r="Q133" s="224"/>
      <c r="R133" s="225">
        <f>SUM(R134:R148)</f>
        <v>1.4921410621200002</v>
      </c>
      <c r="S133" s="224"/>
      <c r="T133" s="226">
        <f>SUM(T134:T148)</f>
        <v>20.904</v>
      </c>
      <c r="AR133" s="227" t="s">
        <v>82</v>
      </c>
      <c r="AT133" s="228" t="s">
        <v>73</v>
      </c>
      <c r="AU133" s="228" t="s">
        <v>82</v>
      </c>
      <c r="AY133" s="227" t="s">
        <v>141</v>
      </c>
      <c r="BK133" s="229">
        <f>SUM(BK134:BK148)</f>
        <v>0</v>
      </c>
    </row>
    <row r="134" spans="1:65" s="2" customFormat="1" ht="44.25" customHeight="1">
      <c r="A134" s="34"/>
      <c r="B134" s="35"/>
      <c r="C134" s="145" t="s">
        <v>8</v>
      </c>
      <c r="D134" s="145" t="s">
        <v>135</v>
      </c>
      <c r="E134" s="146" t="s">
        <v>956</v>
      </c>
      <c r="F134" s="147" t="s">
        <v>957</v>
      </c>
      <c r="G134" s="148" t="s">
        <v>159</v>
      </c>
      <c r="H134" s="149">
        <v>8.3699999999999992</v>
      </c>
      <c r="I134" s="150"/>
      <c r="J134" s="151">
        <f>ROUND(I134*H134,2)</f>
        <v>0</v>
      </c>
      <c r="K134" s="147" t="s">
        <v>518</v>
      </c>
      <c r="L134" s="39"/>
      <c r="M134" s="152" t="s">
        <v>28</v>
      </c>
      <c r="N134" s="153" t="s">
        <v>45</v>
      </c>
      <c r="O134" s="64"/>
      <c r="P134" s="154">
        <f>O134*H134</f>
        <v>0</v>
      </c>
      <c r="Q134" s="154">
        <v>0</v>
      </c>
      <c r="R134" s="154">
        <f>Q134*H134</f>
        <v>0</v>
      </c>
      <c r="S134" s="154">
        <v>0</v>
      </c>
      <c r="T134" s="155">
        <f>S134*H134</f>
        <v>0</v>
      </c>
      <c r="U134" s="34"/>
      <c r="V134" s="34"/>
      <c r="W134" s="34"/>
      <c r="X134" s="34"/>
      <c r="Y134" s="34"/>
      <c r="Z134" s="34"/>
      <c r="AA134" s="34"/>
      <c r="AB134" s="34"/>
      <c r="AC134" s="34"/>
      <c r="AD134" s="34"/>
      <c r="AE134" s="34"/>
      <c r="AR134" s="156" t="s">
        <v>140</v>
      </c>
      <c r="AT134" s="156" t="s">
        <v>135</v>
      </c>
      <c r="AU134" s="156" t="s">
        <v>84</v>
      </c>
      <c r="AY134" s="17" t="s">
        <v>141</v>
      </c>
      <c r="BE134" s="157">
        <f>IF(N134="základní",J134,0)</f>
        <v>0</v>
      </c>
      <c r="BF134" s="157">
        <f>IF(N134="snížená",J134,0)</f>
        <v>0</v>
      </c>
      <c r="BG134" s="157">
        <f>IF(N134="zákl. přenesená",J134,0)</f>
        <v>0</v>
      </c>
      <c r="BH134" s="157">
        <f>IF(N134="sníž. přenesená",J134,0)</f>
        <v>0</v>
      </c>
      <c r="BI134" s="157">
        <f>IF(N134="nulová",J134,0)</f>
        <v>0</v>
      </c>
      <c r="BJ134" s="17" t="s">
        <v>82</v>
      </c>
      <c r="BK134" s="157">
        <f>ROUND(I134*H134,2)</f>
        <v>0</v>
      </c>
      <c r="BL134" s="17" t="s">
        <v>140</v>
      </c>
      <c r="BM134" s="156" t="s">
        <v>280</v>
      </c>
    </row>
    <row r="135" spans="1:65" s="2" customFormat="1" ht="11.25">
      <c r="A135" s="34"/>
      <c r="B135" s="35"/>
      <c r="C135" s="36"/>
      <c r="D135" s="239" t="s">
        <v>519</v>
      </c>
      <c r="E135" s="36"/>
      <c r="F135" s="240" t="s">
        <v>958</v>
      </c>
      <c r="G135" s="36"/>
      <c r="H135" s="36"/>
      <c r="I135" s="233"/>
      <c r="J135" s="36"/>
      <c r="K135" s="36"/>
      <c r="L135" s="39"/>
      <c r="M135" s="234"/>
      <c r="N135" s="235"/>
      <c r="O135" s="64"/>
      <c r="P135" s="64"/>
      <c r="Q135" s="64"/>
      <c r="R135" s="64"/>
      <c r="S135" s="64"/>
      <c r="T135" s="65"/>
      <c r="U135" s="34"/>
      <c r="V135" s="34"/>
      <c r="W135" s="34"/>
      <c r="X135" s="34"/>
      <c r="Y135" s="34"/>
      <c r="Z135" s="34"/>
      <c r="AA135" s="34"/>
      <c r="AB135" s="34"/>
      <c r="AC135" s="34"/>
      <c r="AD135" s="34"/>
      <c r="AE135" s="34"/>
      <c r="AT135" s="17" t="s">
        <v>519</v>
      </c>
      <c r="AU135" s="17" t="s">
        <v>84</v>
      </c>
    </row>
    <row r="136" spans="1:65" s="2" customFormat="1" ht="24.2" customHeight="1">
      <c r="A136" s="34"/>
      <c r="B136" s="35"/>
      <c r="C136" s="191" t="s">
        <v>173</v>
      </c>
      <c r="D136" s="191" t="s">
        <v>146</v>
      </c>
      <c r="E136" s="192" t="s">
        <v>959</v>
      </c>
      <c r="F136" s="193" t="s">
        <v>960</v>
      </c>
      <c r="G136" s="194" t="s">
        <v>159</v>
      </c>
      <c r="H136" s="195">
        <v>8.3699999999999992</v>
      </c>
      <c r="I136" s="196"/>
      <c r="J136" s="197">
        <f>ROUND(I136*H136,2)</f>
        <v>0</v>
      </c>
      <c r="K136" s="193" t="s">
        <v>518</v>
      </c>
      <c r="L136" s="198"/>
      <c r="M136" s="199" t="s">
        <v>28</v>
      </c>
      <c r="N136" s="200" t="s">
        <v>45</v>
      </c>
      <c r="O136" s="64"/>
      <c r="P136" s="154">
        <f>O136*H136</f>
        <v>0</v>
      </c>
      <c r="Q136" s="154">
        <v>4.9200000000000001E-2</v>
      </c>
      <c r="R136" s="154">
        <f>Q136*H136</f>
        <v>0.41180399999999995</v>
      </c>
      <c r="S136" s="154">
        <v>0</v>
      </c>
      <c r="T136" s="155">
        <f>S136*H136</f>
        <v>0</v>
      </c>
      <c r="U136" s="34"/>
      <c r="V136" s="34"/>
      <c r="W136" s="34"/>
      <c r="X136" s="34"/>
      <c r="Y136" s="34"/>
      <c r="Z136" s="34"/>
      <c r="AA136" s="34"/>
      <c r="AB136" s="34"/>
      <c r="AC136" s="34"/>
      <c r="AD136" s="34"/>
      <c r="AE136" s="34"/>
      <c r="AR136" s="156" t="s">
        <v>149</v>
      </c>
      <c r="AT136" s="156" t="s">
        <v>146</v>
      </c>
      <c r="AU136" s="156" t="s">
        <v>84</v>
      </c>
      <c r="AY136" s="17" t="s">
        <v>141</v>
      </c>
      <c r="BE136" s="157">
        <f>IF(N136="základní",J136,0)</f>
        <v>0</v>
      </c>
      <c r="BF136" s="157">
        <f>IF(N136="snížená",J136,0)</f>
        <v>0</v>
      </c>
      <c r="BG136" s="157">
        <f>IF(N136="zákl. přenesená",J136,0)</f>
        <v>0</v>
      </c>
      <c r="BH136" s="157">
        <f>IF(N136="sníž. přenesená",J136,0)</f>
        <v>0</v>
      </c>
      <c r="BI136" s="157">
        <f>IF(N136="nulová",J136,0)</f>
        <v>0</v>
      </c>
      <c r="BJ136" s="17" t="s">
        <v>82</v>
      </c>
      <c r="BK136" s="157">
        <f>ROUND(I136*H136,2)</f>
        <v>0</v>
      </c>
      <c r="BL136" s="17" t="s">
        <v>140</v>
      </c>
      <c r="BM136" s="156" t="s">
        <v>214</v>
      </c>
    </row>
    <row r="137" spans="1:65" s="2" customFormat="1" ht="24.2" customHeight="1">
      <c r="A137" s="34"/>
      <c r="B137" s="35"/>
      <c r="C137" s="145" t="s">
        <v>220</v>
      </c>
      <c r="D137" s="145" t="s">
        <v>135</v>
      </c>
      <c r="E137" s="146" t="s">
        <v>961</v>
      </c>
      <c r="F137" s="147" t="s">
        <v>962</v>
      </c>
      <c r="G137" s="148" t="s">
        <v>208</v>
      </c>
      <c r="H137" s="149">
        <v>19.998000000000001</v>
      </c>
      <c r="I137" s="150"/>
      <c r="J137" s="151">
        <f>ROUND(I137*H137,2)</f>
        <v>0</v>
      </c>
      <c r="K137" s="147" t="s">
        <v>518</v>
      </c>
      <c r="L137" s="39"/>
      <c r="M137" s="152" t="s">
        <v>28</v>
      </c>
      <c r="N137" s="153" t="s">
        <v>45</v>
      </c>
      <c r="O137" s="64"/>
      <c r="P137" s="154">
        <f>O137*H137</f>
        <v>0</v>
      </c>
      <c r="Q137" s="154">
        <v>6.8749999999999996E-4</v>
      </c>
      <c r="R137" s="154">
        <f>Q137*H137</f>
        <v>1.3748625E-2</v>
      </c>
      <c r="S137" s="154">
        <v>0</v>
      </c>
      <c r="T137" s="155">
        <f>S137*H137</f>
        <v>0</v>
      </c>
      <c r="U137" s="34"/>
      <c r="V137" s="34"/>
      <c r="W137" s="34"/>
      <c r="X137" s="34"/>
      <c r="Y137" s="34"/>
      <c r="Z137" s="34"/>
      <c r="AA137" s="34"/>
      <c r="AB137" s="34"/>
      <c r="AC137" s="34"/>
      <c r="AD137" s="34"/>
      <c r="AE137" s="34"/>
      <c r="AR137" s="156" t="s">
        <v>140</v>
      </c>
      <c r="AT137" s="156" t="s">
        <v>135</v>
      </c>
      <c r="AU137" s="156" t="s">
        <v>84</v>
      </c>
      <c r="AY137" s="17" t="s">
        <v>141</v>
      </c>
      <c r="BE137" s="157">
        <f>IF(N137="základní",J137,0)</f>
        <v>0</v>
      </c>
      <c r="BF137" s="157">
        <f>IF(N137="snížená",J137,0)</f>
        <v>0</v>
      </c>
      <c r="BG137" s="157">
        <f>IF(N137="zákl. přenesená",J137,0)</f>
        <v>0</v>
      </c>
      <c r="BH137" s="157">
        <f>IF(N137="sníž. přenesená",J137,0)</f>
        <v>0</v>
      </c>
      <c r="BI137" s="157">
        <f>IF(N137="nulová",J137,0)</f>
        <v>0</v>
      </c>
      <c r="BJ137" s="17" t="s">
        <v>82</v>
      </c>
      <c r="BK137" s="157">
        <f>ROUND(I137*H137,2)</f>
        <v>0</v>
      </c>
      <c r="BL137" s="17" t="s">
        <v>140</v>
      </c>
      <c r="BM137" s="156" t="s">
        <v>218</v>
      </c>
    </row>
    <row r="138" spans="1:65" s="2" customFormat="1" ht="11.25">
      <c r="A138" s="34"/>
      <c r="B138" s="35"/>
      <c r="C138" s="36"/>
      <c r="D138" s="239" t="s">
        <v>519</v>
      </c>
      <c r="E138" s="36"/>
      <c r="F138" s="240" t="s">
        <v>963</v>
      </c>
      <c r="G138" s="36"/>
      <c r="H138" s="36"/>
      <c r="I138" s="233"/>
      <c r="J138" s="36"/>
      <c r="K138" s="36"/>
      <c r="L138" s="39"/>
      <c r="M138" s="234"/>
      <c r="N138" s="235"/>
      <c r="O138" s="64"/>
      <c r="P138" s="64"/>
      <c r="Q138" s="64"/>
      <c r="R138" s="64"/>
      <c r="S138" s="64"/>
      <c r="T138" s="65"/>
      <c r="U138" s="34"/>
      <c r="V138" s="34"/>
      <c r="W138" s="34"/>
      <c r="X138" s="34"/>
      <c r="Y138" s="34"/>
      <c r="Z138" s="34"/>
      <c r="AA138" s="34"/>
      <c r="AB138" s="34"/>
      <c r="AC138" s="34"/>
      <c r="AD138" s="34"/>
      <c r="AE138" s="34"/>
      <c r="AT138" s="17" t="s">
        <v>519</v>
      </c>
      <c r="AU138" s="17" t="s">
        <v>84</v>
      </c>
    </row>
    <row r="139" spans="1:65" s="11" customFormat="1" ht="22.5">
      <c r="B139" s="169"/>
      <c r="C139" s="170"/>
      <c r="D139" s="160" t="s">
        <v>142</v>
      </c>
      <c r="E139" s="171" t="s">
        <v>28</v>
      </c>
      <c r="F139" s="172" t="s">
        <v>964</v>
      </c>
      <c r="G139" s="170"/>
      <c r="H139" s="173">
        <v>19.998000000000001</v>
      </c>
      <c r="I139" s="174"/>
      <c r="J139" s="170"/>
      <c r="K139" s="170"/>
      <c r="L139" s="175"/>
      <c r="M139" s="176"/>
      <c r="N139" s="177"/>
      <c r="O139" s="177"/>
      <c r="P139" s="177"/>
      <c r="Q139" s="177"/>
      <c r="R139" s="177"/>
      <c r="S139" s="177"/>
      <c r="T139" s="178"/>
      <c r="AT139" s="179" t="s">
        <v>142</v>
      </c>
      <c r="AU139" s="179" t="s">
        <v>84</v>
      </c>
      <c r="AV139" s="11" t="s">
        <v>84</v>
      </c>
      <c r="AW139" s="11" t="s">
        <v>35</v>
      </c>
      <c r="AX139" s="11" t="s">
        <v>74</v>
      </c>
      <c r="AY139" s="179" t="s">
        <v>141</v>
      </c>
    </row>
    <row r="140" spans="1:65" s="12" customFormat="1" ht="11.25">
      <c r="B140" s="180"/>
      <c r="C140" s="181"/>
      <c r="D140" s="160" t="s">
        <v>142</v>
      </c>
      <c r="E140" s="182" t="s">
        <v>28</v>
      </c>
      <c r="F140" s="183" t="s">
        <v>145</v>
      </c>
      <c r="G140" s="181"/>
      <c r="H140" s="184">
        <v>19.998000000000001</v>
      </c>
      <c r="I140" s="185"/>
      <c r="J140" s="181"/>
      <c r="K140" s="181"/>
      <c r="L140" s="186"/>
      <c r="M140" s="187"/>
      <c r="N140" s="188"/>
      <c r="O140" s="188"/>
      <c r="P140" s="188"/>
      <c r="Q140" s="188"/>
      <c r="R140" s="188"/>
      <c r="S140" s="188"/>
      <c r="T140" s="189"/>
      <c r="AT140" s="190" t="s">
        <v>142</v>
      </c>
      <c r="AU140" s="190" t="s">
        <v>84</v>
      </c>
      <c r="AV140" s="12" t="s">
        <v>140</v>
      </c>
      <c r="AW140" s="12" t="s">
        <v>35</v>
      </c>
      <c r="AX140" s="12" t="s">
        <v>82</v>
      </c>
      <c r="AY140" s="190" t="s">
        <v>141</v>
      </c>
    </row>
    <row r="141" spans="1:65" s="2" customFormat="1" ht="24.2" customHeight="1">
      <c r="A141" s="34"/>
      <c r="B141" s="35"/>
      <c r="C141" s="145" t="s">
        <v>182</v>
      </c>
      <c r="D141" s="145" t="s">
        <v>135</v>
      </c>
      <c r="E141" s="146" t="s">
        <v>965</v>
      </c>
      <c r="F141" s="147" t="s">
        <v>966</v>
      </c>
      <c r="G141" s="148" t="s">
        <v>138</v>
      </c>
      <c r="H141" s="149">
        <v>1</v>
      </c>
      <c r="I141" s="150"/>
      <c r="J141" s="151">
        <f>ROUND(I141*H141,2)</f>
        <v>0</v>
      </c>
      <c r="K141" s="147" t="s">
        <v>518</v>
      </c>
      <c r="L141" s="39"/>
      <c r="M141" s="152" t="s">
        <v>28</v>
      </c>
      <c r="N141" s="153" t="s">
        <v>45</v>
      </c>
      <c r="O141" s="64"/>
      <c r="P141" s="154">
        <f>O141*H141</f>
        <v>0</v>
      </c>
      <c r="Q141" s="154">
        <v>6.4850000000000003E-3</v>
      </c>
      <c r="R141" s="154">
        <f>Q141*H141</f>
        <v>6.4850000000000003E-3</v>
      </c>
      <c r="S141" s="154">
        <v>0</v>
      </c>
      <c r="T141" s="155">
        <f>S141*H141</f>
        <v>0</v>
      </c>
      <c r="U141" s="34"/>
      <c r="V141" s="34"/>
      <c r="W141" s="34"/>
      <c r="X141" s="34"/>
      <c r="Y141" s="34"/>
      <c r="Z141" s="34"/>
      <c r="AA141" s="34"/>
      <c r="AB141" s="34"/>
      <c r="AC141" s="34"/>
      <c r="AD141" s="34"/>
      <c r="AE141" s="34"/>
      <c r="AR141" s="156" t="s">
        <v>140</v>
      </c>
      <c r="AT141" s="156" t="s">
        <v>135</v>
      </c>
      <c r="AU141" s="156" t="s">
        <v>84</v>
      </c>
      <c r="AY141" s="17" t="s">
        <v>141</v>
      </c>
      <c r="BE141" s="157">
        <f>IF(N141="základní",J141,0)</f>
        <v>0</v>
      </c>
      <c r="BF141" s="157">
        <f>IF(N141="snížená",J141,0)</f>
        <v>0</v>
      </c>
      <c r="BG141" s="157">
        <f>IF(N141="zákl. přenesená",J141,0)</f>
        <v>0</v>
      </c>
      <c r="BH141" s="157">
        <f>IF(N141="sníž. přenesená",J141,0)</f>
        <v>0</v>
      </c>
      <c r="BI141" s="157">
        <f>IF(N141="nulová",J141,0)</f>
        <v>0</v>
      </c>
      <c r="BJ141" s="17" t="s">
        <v>82</v>
      </c>
      <c r="BK141" s="157">
        <f>ROUND(I141*H141,2)</f>
        <v>0</v>
      </c>
      <c r="BL141" s="17" t="s">
        <v>140</v>
      </c>
      <c r="BM141" s="156" t="s">
        <v>223</v>
      </c>
    </row>
    <row r="142" spans="1:65" s="2" customFormat="1" ht="11.25">
      <c r="A142" s="34"/>
      <c r="B142" s="35"/>
      <c r="C142" s="36"/>
      <c r="D142" s="239" t="s">
        <v>519</v>
      </c>
      <c r="E142" s="36"/>
      <c r="F142" s="240" t="s">
        <v>967</v>
      </c>
      <c r="G142" s="36"/>
      <c r="H142" s="36"/>
      <c r="I142" s="233"/>
      <c r="J142" s="36"/>
      <c r="K142" s="36"/>
      <c r="L142" s="39"/>
      <c r="M142" s="234"/>
      <c r="N142" s="235"/>
      <c r="O142" s="64"/>
      <c r="P142" s="64"/>
      <c r="Q142" s="64"/>
      <c r="R142" s="64"/>
      <c r="S142" s="64"/>
      <c r="T142" s="65"/>
      <c r="U142" s="34"/>
      <c r="V142" s="34"/>
      <c r="W142" s="34"/>
      <c r="X142" s="34"/>
      <c r="Y142" s="34"/>
      <c r="Z142" s="34"/>
      <c r="AA142" s="34"/>
      <c r="AB142" s="34"/>
      <c r="AC142" s="34"/>
      <c r="AD142" s="34"/>
      <c r="AE142" s="34"/>
      <c r="AT142" s="17" t="s">
        <v>519</v>
      </c>
      <c r="AU142" s="17" t="s">
        <v>84</v>
      </c>
    </row>
    <row r="143" spans="1:65" s="2" customFormat="1" ht="24.2" customHeight="1">
      <c r="A143" s="34"/>
      <c r="B143" s="35"/>
      <c r="C143" s="145" t="s">
        <v>231</v>
      </c>
      <c r="D143" s="145" t="s">
        <v>135</v>
      </c>
      <c r="E143" s="146" t="s">
        <v>968</v>
      </c>
      <c r="F143" s="147" t="s">
        <v>969</v>
      </c>
      <c r="G143" s="148" t="s">
        <v>202</v>
      </c>
      <c r="H143" s="149">
        <v>8.7100000000000009</v>
      </c>
      <c r="I143" s="150"/>
      <c r="J143" s="151">
        <f>ROUND(I143*H143,2)</f>
        <v>0</v>
      </c>
      <c r="K143" s="147" t="s">
        <v>518</v>
      </c>
      <c r="L143" s="39"/>
      <c r="M143" s="152" t="s">
        <v>28</v>
      </c>
      <c r="N143" s="153" t="s">
        <v>45</v>
      </c>
      <c r="O143" s="64"/>
      <c r="P143" s="154">
        <f>O143*H143</f>
        <v>0</v>
      </c>
      <c r="Q143" s="154">
        <v>0.121711072</v>
      </c>
      <c r="R143" s="154">
        <f>Q143*H143</f>
        <v>1.0601034371200002</v>
      </c>
      <c r="S143" s="154">
        <v>2.4</v>
      </c>
      <c r="T143" s="155">
        <f>S143*H143</f>
        <v>20.904</v>
      </c>
      <c r="U143" s="34"/>
      <c r="V143" s="34"/>
      <c r="W143" s="34"/>
      <c r="X143" s="34"/>
      <c r="Y143" s="34"/>
      <c r="Z143" s="34"/>
      <c r="AA143" s="34"/>
      <c r="AB143" s="34"/>
      <c r="AC143" s="34"/>
      <c r="AD143" s="34"/>
      <c r="AE143" s="34"/>
      <c r="AR143" s="156" t="s">
        <v>140</v>
      </c>
      <c r="AT143" s="156" t="s">
        <v>135</v>
      </c>
      <c r="AU143" s="156" t="s">
        <v>84</v>
      </c>
      <c r="AY143" s="17" t="s">
        <v>141</v>
      </c>
      <c r="BE143" s="157">
        <f>IF(N143="základní",J143,0)</f>
        <v>0</v>
      </c>
      <c r="BF143" s="157">
        <f>IF(N143="snížená",J143,0)</f>
        <v>0</v>
      </c>
      <c r="BG143" s="157">
        <f>IF(N143="zákl. přenesená",J143,0)</f>
        <v>0</v>
      </c>
      <c r="BH143" s="157">
        <f>IF(N143="sníž. přenesená",J143,0)</f>
        <v>0</v>
      </c>
      <c r="BI143" s="157">
        <f>IF(N143="nulová",J143,0)</f>
        <v>0</v>
      </c>
      <c r="BJ143" s="17" t="s">
        <v>82</v>
      </c>
      <c r="BK143" s="157">
        <f>ROUND(I143*H143,2)</f>
        <v>0</v>
      </c>
      <c r="BL143" s="17" t="s">
        <v>140</v>
      </c>
      <c r="BM143" s="156" t="s">
        <v>319</v>
      </c>
    </row>
    <row r="144" spans="1:65" s="2" customFormat="1" ht="11.25">
      <c r="A144" s="34"/>
      <c r="B144" s="35"/>
      <c r="C144" s="36"/>
      <c r="D144" s="239" t="s">
        <v>519</v>
      </c>
      <c r="E144" s="36"/>
      <c r="F144" s="240" t="s">
        <v>970</v>
      </c>
      <c r="G144" s="36"/>
      <c r="H144" s="36"/>
      <c r="I144" s="233"/>
      <c r="J144" s="36"/>
      <c r="K144" s="36"/>
      <c r="L144" s="39"/>
      <c r="M144" s="234"/>
      <c r="N144" s="235"/>
      <c r="O144" s="64"/>
      <c r="P144" s="64"/>
      <c r="Q144" s="64"/>
      <c r="R144" s="64"/>
      <c r="S144" s="64"/>
      <c r="T144" s="65"/>
      <c r="U144" s="34"/>
      <c r="V144" s="34"/>
      <c r="W144" s="34"/>
      <c r="X144" s="34"/>
      <c r="Y144" s="34"/>
      <c r="Z144" s="34"/>
      <c r="AA144" s="34"/>
      <c r="AB144" s="34"/>
      <c r="AC144" s="34"/>
      <c r="AD144" s="34"/>
      <c r="AE144" s="34"/>
      <c r="AT144" s="17" t="s">
        <v>519</v>
      </c>
      <c r="AU144" s="17" t="s">
        <v>84</v>
      </c>
    </row>
    <row r="145" spans="1:65" s="11" customFormat="1" ht="11.25">
      <c r="B145" s="169"/>
      <c r="C145" s="170"/>
      <c r="D145" s="160" t="s">
        <v>142</v>
      </c>
      <c r="E145" s="171" t="s">
        <v>28</v>
      </c>
      <c r="F145" s="172" t="s">
        <v>971</v>
      </c>
      <c r="G145" s="170"/>
      <c r="H145" s="173">
        <v>0.87</v>
      </c>
      <c r="I145" s="174"/>
      <c r="J145" s="170"/>
      <c r="K145" s="170"/>
      <c r="L145" s="175"/>
      <c r="M145" s="176"/>
      <c r="N145" s="177"/>
      <c r="O145" s="177"/>
      <c r="P145" s="177"/>
      <c r="Q145" s="177"/>
      <c r="R145" s="177"/>
      <c r="S145" s="177"/>
      <c r="T145" s="178"/>
      <c r="AT145" s="179" t="s">
        <v>142</v>
      </c>
      <c r="AU145" s="179" t="s">
        <v>84</v>
      </c>
      <c r="AV145" s="11" t="s">
        <v>84</v>
      </c>
      <c r="AW145" s="11" t="s">
        <v>35</v>
      </c>
      <c r="AX145" s="11" t="s">
        <v>74</v>
      </c>
      <c r="AY145" s="179" t="s">
        <v>141</v>
      </c>
    </row>
    <row r="146" spans="1:65" s="11" customFormat="1" ht="11.25">
      <c r="B146" s="169"/>
      <c r="C146" s="170"/>
      <c r="D146" s="160" t="s">
        <v>142</v>
      </c>
      <c r="E146" s="171" t="s">
        <v>28</v>
      </c>
      <c r="F146" s="172" t="s">
        <v>972</v>
      </c>
      <c r="G146" s="170"/>
      <c r="H146" s="173">
        <v>4.6399999999999997</v>
      </c>
      <c r="I146" s="174"/>
      <c r="J146" s="170"/>
      <c r="K146" s="170"/>
      <c r="L146" s="175"/>
      <c r="M146" s="176"/>
      <c r="N146" s="177"/>
      <c r="O146" s="177"/>
      <c r="P146" s="177"/>
      <c r="Q146" s="177"/>
      <c r="R146" s="177"/>
      <c r="S146" s="177"/>
      <c r="T146" s="178"/>
      <c r="AT146" s="179" t="s">
        <v>142</v>
      </c>
      <c r="AU146" s="179" t="s">
        <v>84</v>
      </c>
      <c r="AV146" s="11" t="s">
        <v>84</v>
      </c>
      <c r="AW146" s="11" t="s">
        <v>35</v>
      </c>
      <c r="AX146" s="11" t="s">
        <v>74</v>
      </c>
      <c r="AY146" s="179" t="s">
        <v>141</v>
      </c>
    </row>
    <row r="147" spans="1:65" s="11" customFormat="1" ht="11.25">
      <c r="B147" s="169"/>
      <c r="C147" s="170"/>
      <c r="D147" s="160" t="s">
        <v>142</v>
      </c>
      <c r="E147" s="171" t="s">
        <v>28</v>
      </c>
      <c r="F147" s="172" t="s">
        <v>973</v>
      </c>
      <c r="G147" s="170"/>
      <c r="H147" s="173">
        <v>3.2</v>
      </c>
      <c r="I147" s="174"/>
      <c r="J147" s="170"/>
      <c r="K147" s="170"/>
      <c r="L147" s="175"/>
      <c r="M147" s="176"/>
      <c r="N147" s="177"/>
      <c r="O147" s="177"/>
      <c r="P147" s="177"/>
      <c r="Q147" s="177"/>
      <c r="R147" s="177"/>
      <c r="S147" s="177"/>
      <c r="T147" s="178"/>
      <c r="AT147" s="179" t="s">
        <v>142</v>
      </c>
      <c r="AU147" s="179" t="s">
        <v>84</v>
      </c>
      <c r="AV147" s="11" t="s">
        <v>84</v>
      </c>
      <c r="AW147" s="11" t="s">
        <v>35</v>
      </c>
      <c r="AX147" s="11" t="s">
        <v>74</v>
      </c>
      <c r="AY147" s="179" t="s">
        <v>141</v>
      </c>
    </row>
    <row r="148" spans="1:65" s="12" customFormat="1" ht="11.25">
      <c r="B148" s="180"/>
      <c r="C148" s="181"/>
      <c r="D148" s="160" t="s">
        <v>142</v>
      </c>
      <c r="E148" s="182" t="s">
        <v>28</v>
      </c>
      <c r="F148" s="183" t="s">
        <v>145</v>
      </c>
      <c r="G148" s="181"/>
      <c r="H148" s="184">
        <v>8.7100000000000009</v>
      </c>
      <c r="I148" s="185"/>
      <c r="J148" s="181"/>
      <c r="K148" s="181"/>
      <c r="L148" s="186"/>
      <c r="M148" s="187"/>
      <c r="N148" s="188"/>
      <c r="O148" s="188"/>
      <c r="P148" s="188"/>
      <c r="Q148" s="188"/>
      <c r="R148" s="188"/>
      <c r="S148" s="188"/>
      <c r="T148" s="189"/>
      <c r="AT148" s="190" t="s">
        <v>142</v>
      </c>
      <c r="AU148" s="190" t="s">
        <v>84</v>
      </c>
      <c r="AV148" s="12" t="s">
        <v>140</v>
      </c>
      <c r="AW148" s="12" t="s">
        <v>35</v>
      </c>
      <c r="AX148" s="12" t="s">
        <v>82</v>
      </c>
      <c r="AY148" s="190" t="s">
        <v>141</v>
      </c>
    </row>
    <row r="149" spans="1:65" s="15" customFormat="1" ht="22.9" customHeight="1">
      <c r="B149" s="216"/>
      <c r="C149" s="217"/>
      <c r="D149" s="218" t="s">
        <v>73</v>
      </c>
      <c r="E149" s="230" t="s">
        <v>748</v>
      </c>
      <c r="F149" s="230" t="s">
        <v>749</v>
      </c>
      <c r="G149" s="217"/>
      <c r="H149" s="217"/>
      <c r="I149" s="220"/>
      <c r="J149" s="231">
        <f>BK149</f>
        <v>0</v>
      </c>
      <c r="K149" s="217"/>
      <c r="L149" s="222"/>
      <c r="M149" s="223"/>
      <c r="N149" s="224"/>
      <c r="O149" s="224"/>
      <c r="P149" s="225">
        <f>SUM(P150:P159)</f>
        <v>0</v>
      </c>
      <c r="Q149" s="224"/>
      <c r="R149" s="225">
        <f>SUM(R150:R159)</f>
        <v>0</v>
      </c>
      <c r="S149" s="224"/>
      <c r="T149" s="226">
        <f>SUM(T150:T159)</f>
        <v>0</v>
      </c>
      <c r="AR149" s="227" t="s">
        <v>82</v>
      </c>
      <c r="AT149" s="228" t="s">
        <v>73</v>
      </c>
      <c r="AU149" s="228" t="s">
        <v>82</v>
      </c>
      <c r="AY149" s="227" t="s">
        <v>141</v>
      </c>
      <c r="BK149" s="229">
        <f>SUM(BK150:BK159)</f>
        <v>0</v>
      </c>
    </row>
    <row r="150" spans="1:65" s="2" customFormat="1" ht="49.15" customHeight="1">
      <c r="A150" s="34"/>
      <c r="B150" s="35"/>
      <c r="C150" s="145" t="s">
        <v>186</v>
      </c>
      <c r="D150" s="145" t="s">
        <v>135</v>
      </c>
      <c r="E150" s="146" t="s">
        <v>974</v>
      </c>
      <c r="F150" s="147" t="s">
        <v>975</v>
      </c>
      <c r="G150" s="148" t="s">
        <v>181</v>
      </c>
      <c r="H150" s="149">
        <v>84.521000000000001</v>
      </c>
      <c r="I150" s="150"/>
      <c r="J150" s="151">
        <f>ROUND(I150*H150,2)</f>
        <v>0</v>
      </c>
      <c r="K150" s="147" t="s">
        <v>518</v>
      </c>
      <c r="L150" s="39"/>
      <c r="M150" s="152" t="s">
        <v>28</v>
      </c>
      <c r="N150" s="153" t="s">
        <v>45</v>
      </c>
      <c r="O150" s="64"/>
      <c r="P150" s="154">
        <f>O150*H150</f>
        <v>0</v>
      </c>
      <c r="Q150" s="154">
        <v>0</v>
      </c>
      <c r="R150" s="154">
        <f>Q150*H150</f>
        <v>0</v>
      </c>
      <c r="S150" s="154">
        <v>0</v>
      </c>
      <c r="T150" s="155">
        <f>S150*H150</f>
        <v>0</v>
      </c>
      <c r="U150" s="34"/>
      <c r="V150" s="34"/>
      <c r="W150" s="34"/>
      <c r="X150" s="34"/>
      <c r="Y150" s="34"/>
      <c r="Z150" s="34"/>
      <c r="AA150" s="34"/>
      <c r="AB150" s="34"/>
      <c r="AC150" s="34"/>
      <c r="AD150" s="34"/>
      <c r="AE150" s="34"/>
      <c r="AR150" s="156" t="s">
        <v>140</v>
      </c>
      <c r="AT150" s="156" t="s">
        <v>135</v>
      </c>
      <c r="AU150" s="156" t="s">
        <v>84</v>
      </c>
      <c r="AY150" s="17" t="s">
        <v>141</v>
      </c>
      <c r="BE150" s="157">
        <f>IF(N150="základní",J150,0)</f>
        <v>0</v>
      </c>
      <c r="BF150" s="157">
        <f>IF(N150="snížená",J150,0)</f>
        <v>0</v>
      </c>
      <c r="BG150" s="157">
        <f>IF(N150="zákl. přenesená",J150,0)</f>
        <v>0</v>
      </c>
      <c r="BH150" s="157">
        <f>IF(N150="sníž. přenesená",J150,0)</f>
        <v>0</v>
      </c>
      <c r="BI150" s="157">
        <f>IF(N150="nulová",J150,0)</f>
        <v>0</v>
      </c>
      <c r="BJ150" s="17" t="s">
        <v>82</v>
      </c>
      <c r="BK150" s="157">
        <f>ROUND(I150*H150,2)</f>
        <v>0</v>
      </c>
      <c r="BL150" s="17" t="s">
        <v>140</v>
      </c>
      <c r="BM150" s="156" t="s">
        <v>229</v>
      </c>
    </row>
    <row r="151" spans="1:65" s="2" customFormat="1" ht="11.25">
      <c r="A151" s="34"/>
      <c r="B151" s="35"/>
      <c r="C151" s="36"/>
      <c r="D151" s="239" t="s">
        <v>519</v>
      </c>
      <c r="E151" s="36"/>
      <c r="F151" s="240" t="s">
        <v>976</v>
      </c>
      <c r="G151" s="36"/>
      <c r="H151" s="36"/>
      <c r="I151" s="233"/>
      <c r="J151" s="36"/>
      <c r="K151" s="36"/>
      <c r="L151" s="39"/>
      <c r="M151" s="234"/>
      <c r="N151" s="235"/>
      <c r="O151" s="64"/>
      <c r="P151" s="64"/>
      <c r="Q151" s="64"/>
      <c r="R151" s="64"/>
      <c r="S151" s="64"/>
      <c r="T151" s="65"/>
      <c r="U151" s="34"/>
      <c r="V151" s="34"/>
      <c r="W151" s="34"/>
      <c r="X151" s="34"/>
      <c r="Y151" s="34"/>
      <c r="Z151" s="34"/>
      <c r="AA151" s="34"/>
      <c r="AB151" s="34"/>
      <c r="AC151" s="34"/>
      <c r="AD151" s="34"/>
      <c r="AE151" s="34"/>
      <c r="AT151" s="17" t="s">
        <v>519</v>
      </c>
      <c r="AU151" s="17" t="s">
        <v>84</v>
      </c>
    </row>
    <row r="152" spans="1:65" s="2" customFormat="1" ht="66.75" customHeight="1">
      <c r="A152" s="34"/>
      <c r="B152" s="35"/>
      <c r="C152" s="145" t="s">
        <v>7</v>
      </c>
      <c r="D152" s="145" t="s">
        <v>135</v>
      </c>
      <c r="E152" s="146" t="s">
        <v>977</v>
      </c>
      <c r="F152" s="147" t="s">
        <v>978</v>
      </c>
      <c r="G152" s="148" t="s">
        <v>181</v>
      </c>
      <c r="H152" s="149">
        <v>845.21</v>
      </c>
      <c r="I152" s="150"/>
      <c r="J152" s="151">
        <f>ROUND(I152*H152,2)</f>
        <v>0</v>
      </c>
      <c r="K152" s="147" t="s">
        <v>518</v>
      </c>
      <c r="L152" s="39"/>
      <c r="M152" s="152" t="s">
        <v>28</v>
      </c>
      <c r="N152" s="153" t="s">
        <v>45</v>
      </c>
      <c r="O152" s="64"/>
      <c r="P152" s="154">
        <f>O152*H152</f>
        <v>0</v>
      </c>
      <c r="Q152" s="154">
        <v>0</v>
      </c>
      <c r="R152" s="154">
        <f>Q152*H152</f>
        <v>0</v>
      </c>
      <c r="S152" s="154">
        <v>0</v>
      </c>
      <c r="T152" s="155">
        <f>S152*H152</f>
        <v>0</v>
      </c>
      <c r="U152" s="34"/>
      <c r="V152" s="34"/>
      <c r="W152" s="34"/>
      <c r="X152" s="34"/>
      <c r="Y152" s="34"/>
      <c r="Z152" s="34"/>
      <c r="AA152" s="34"/>
      <c r="AB152" s="34"/>
      <c r="AC152" s="34"/>
      <c r="AD152" s="34"/>
      <c r="AE152" s="34"/>
      <c r="AR152" s="156" t="s">
        <v>140</v>
      </c>
      <c r="AT152" s="156" t="s">
        <v>135</v>
      </c>
      <c r="AU152" s="156" t="s">
        <v>84</v>
      </c>
      <c r="AY152" s="17" t="s">
        <v>141</v>
      </c>
      <c r="BE152" s="157">
        <f>IF(N152="základní",J152,0)</f>
        <v>0</v>
      </c>
      <c r="BF152" s="157">
        <f>IF(N152="snížená",J152,0)</f>
        <v>0</v>
      </c>
      <c r="BG152" s="157">
        <f>IF(N152="zákl. přenesená",J152,0)</f>
        <v>0</v>
      </c>
      <c r="BH152" s="157">
        <f>IF(N152="sníž. přenesená",J152,0)</f>
        <v>0</v>
      </c>
      <c r="BI152" s="157">
        <f>IF(N152="nulová",J152,0)</f>
        <v>0</v>
      </c>
      <c r="BJ152" s="17" t="s">
        <v>82</v>
      </c>
      <c r="BK152" s="157">
        <f>ROUND(I152*H152,2)</f>
        <v>0</v>
      </c>
      <c r="BL152" s="17" t="s">
        <v>140</v>
      </c>
      <c r="BM152" s="156" t="s">
        <v>234</v>
      </c>
    </row>
    <row r="153" spans="1:65" s="2" customFormat="1" ht="11.25">
      <c r="A153" s="34"/>
      <c r="B153" s="35"/>
      <c r="C153" s="36"/>
      <c r="D153" s="239" t="s">
        <v>519</v>
      </c>
      <c r="E153" s="36"/>
      <c r="F153" s="240" t="s">
        <v>979</v>
      </c>
      <c r="G153" s="36"/>
      <c r="H153" s="36"/>
      <c r="I153" s="233"/>
      <c r="J153" s="36"/>
      <c r="K153" s="36"/>
      <c r="L153" s="39"/>
      <c r="M153" s="234"/>
      <c r="N153" s="235"/>
      <c r="O153" s="64"/>
      <c r="P153" s="64"/>
      <c r="Q153" s="64"/>
      <c r="R153" s="64"/>
      <c r="S153" s="64"/>
      <c r="T153" s="65"/>
      <c r="U153" s="34"/>
      <c r="V153" s="34"/>
      <c r="W153" s="34"/>
      <c r="X153" s="34"/>
      <c r="Y153" s="34"/>
      <c r="Z153" s="34"/>
      <c r="AA153" s="34"/>
      <c r="AB153" s="34"/>
      <c r="AC153" s="34"/>
      <c r="AD153" s="34"/>
      <c r="AE153" s="34"/>
      <c r="AT153" s="17" t="s">
        <v>519</v>
      </c>
      <c r="AU153" s="17" t="s">
        <v>84</v>
      </c>
    </row>
    <row r="154" spans="1:65" s="11" customFormat="1" ht="11.25">
      <c r="B154" s="169"/>
      <c r="C154" s="170"/>
      <c r="D154" s="160" t="s">
        <v>142</v>
      </c>
      <c r="E154" s="171" t="s">
        <v>28</v>
      </c>
      <c r="F154" s="172" t="s">
        <v>980</v>
      </c>
      <c r="G154" s="170"/>
      <c r="H154" s="173">
        <v>845.21</v>
      </c>
      <c r="I154" s="174"/>
      <c r="J154" s="170"/>
      <c r="K154" s="170"/>
      <c r="L154" s="175"/>
      <c r="M154" s="176"/>
      <c r="N154" s="177"/>
      <c r="O154" s="177"/>
      <c r="P154" s="177"/>
      <c r="Q154" s="177"/>
      <c r="R154" s="177"/>
      <c r="S154" s="177"/>
      <c r="T154" s="178"/>
      <c r="AT154" s="179" t="s">
        <v>142</v>
      </c>
      <c r="AU154" s="179" t="s">
        <v>84</v>
      </c>
      <c r="AV154" s="11" t="s">
        <v>84</v>
      </c>
      <c r="AW154" s="11" t="s">
        <v>35</v>
      </c>
      <c r="AX154" s="11" t="s">
        <v>74</v>
      </c>
      <c r="AY154" s="179" t="s">
        <v>141</v>
      </c>
    </row>
    <row r="155" spans="1:65" s="12" customFormat="1" ht="11.25">
      <c r="B155" s="180"/>
      <c r="C155" s="181"/>
      <c r="D155" s="160" t="s">
        <v>142</v>
      </c>
      <c r="E155" s="182" t="s">
        <v>28</v>
      </c>
      <c r="F155" s="183" t="s">
        <v>145</v>
      </c>
      <c r="G155" s="181"/>
      <c r="H155" s="184">
        <v>845.21</v>
      </c>
      <c r="I155" s="185"/>
      <c r="J155" s="181"/>
      <c r="K155" s="181"/>
      <c r="L155" s="186"/>
      <c r="M155" s="187"/>
      <c r="N155" s="188"/>
      <c r="O155" s="188"/>
      <c r="P155" s="188"/>
      <c r="Q155" s="188"/>
      <c r="R155" s="188"/>
      <c r="S155" s="188"/>
      <c r="T155" s="189"/>
      <c r="AT155" s="190" t="s">
        <v>142</v>
      </c>
      <c r="AU155" s="190" t="s">
        <v>84</v>
      </c>
      <c r="AV155" s="12" t="s">
        <v>140</v>
      </c>
      <c r="AW155" s="12" t="s">
        <v>35</v>
      </c>
      <c r="AX155" s="12" t="s">
        <v>82</v>
      </c>
      <c r="AY155" s="190" t="s">
        <v>141</v>
      </c>
    </row>
    <row r="156" spans="1:65" s="2" customFormat="1" ht="33" customHeight="1">
      <c r="A156" s="34"/>
      <c r="B156" s="35"/>
      <c r="C156" s="145" t="s">
        <v>191</v>
      </c>
      <c r="D156" s="145" t="s">
        <v>135</v>
      </c>
      <c r="E156" s="146" t="s">
        <v>765</v>
      </c>
      <c r="F156" s="147" t="s">
        <v>766</v>
      </c>
      <c r="G156" s="148" t="s">
        <v>181</v>
      </c>
      <c r="H156" s="149">
        <v>84.521000000000001</v>
      </c>
      <c r="I156" s="150"/>
      <c r="J156" s="151">
        <f>ROUND(I156*H156,2)</f>
        <v>0</v>
      </c>
      <c r="K156" s="147" t="s">
        <v>518</v>
      </c>
      <c r="L156" s="39"/>
      <c r="M156" s="152" t="s">
        <v>28</v>
      </c>
      <c r="N156" s="153" t="s">
        <v>45</v>
      </c>
      <c r="O156" s="64"/>
      <c r="P156" s="154">
        <f>O156*H156</f>
        <v>0</v>
      </c>
      <c r="Q156" s="154">
        <v>0</v>
      </c>
      <c r="R156" s="154">
        <f>Q156*H156</f>
        <v>0</v>
      </c>
      <c r="S156" s="154">
        <v>0</v>
      </c>
      <c r="T156" s="155">
        <f>S156*H156</f>
        <v>0</v>
      </c>
      <c r="U156" s="34"/>
      <c r="V156" s="34"/>
      <c r="W156" s="34"/>
      <c r="X156" s="34"/>
      <c r="Y156" s="34"/>
      <c r="Z156" s="34"/>
      <c r="AA156" s="34"/>
      <c r="AB156" s="34"/>
      <c r="AC156" s="34"/>
      <c r="AD156" s="34"/>
      <c r="AE156" s="34"/>
      <c r="AR156" s="156" t="s">
        <v>140</v>
      </c>
      <c r="AT156" s="156" t="s">
        <v>135</v>
      </c>
      <c r="AU156" s="156" t="s">
        <v>84</v>
      </c>
      <c r="AY156" s="17" t="s">
        <v>141</v>
      </c>
      <c r="BE156" s="157">
        <f>IF(N156="základní",J156,0)</f>
        <v>0</v>
      </c>
      <c r="BF156" s="157">
        <f>IF(N156="snížená",J156,0)</f>
        <v>0</v>
      </c>
      <c r="BG156" s="157">
        <f>IF(N156="zákl. přenesená",J156,0)</f>
        <v>0</v>
      </c>
      <c r="BH156" s="157">
        <f>IF(N156="sníž. přenesená",J156,0)</f>
        <v>0</v>
      </c>
      <c r="BI156" s="157">
        <f>IF(N156="nulová",J156,0)</f>
        <v>0</v>
      </c>
      <c r="BJ156" s="17" t="s">
        <v>82</v>
      </c>
      <c r="BK156" s="157">
        <f>ROUND(I156*H156,2)</f>
        <v>0</v>
      </c>
      <c r="BL156" s="17" t="s">
        <v>140</v>
      </c>
      <c r="BM156" s="156" t="s">
        <v>238</v>
      </c>
    </row>
    <row r="157" spans="1:65" s="2" customFormat="1" ht="11.25">
      <c r="A157" s="34"/>
      <c r="B157" s="35"/>
      <c r="C157" s="36"/>
      <c r="D157" s="239" t="s">
        <v>519</v>
      </c>
      <c r="E157" s="36"/>
      <c r="F157" s="240" t="s">
        <v>768</v>
      </c>
      <c r="G157" s="36"/>
      <c r="H157" s="36"/>
      <c r="I157" s="233"/>
      <c r="J157" s="36"/>
      <c r="K157" s="36"/>
      <c r="L157" s="39"/>
      <c r="M157" s="234"/>
      <c r="N157" s="235"/>
      <c r="O157" s="64"/>
      <c r="P157" s="64"/>
      <c r="Q157" s="64"/>
      <c r="R157" s="64"/>
      <c r="S157" s="64"/>
      <c r="T157" s="65"/>
      <c r="U157" s="34"/>
      <c r="V157" s="34"/>
      <c r="W157" s="34"/>
      <c r="X157" s="34"/>
      <c r="Y157" s="34"/>
      <c r="Z157" s="34"/>
      <c r="AA157" s="34"/>
      <c r="AB157" s="34"/>
      <c r="AC157" s="34"/>
      <c r="AD157" s="34"/>
      <c r="AE157" s="34"/>
      <c r="AT157" s="17" t="s">
        <v>519</v>
      </c>
      <c r="AU157" s="17" t="s">
        <v>84</v>
      </c>
    </row>
    <row r="158" spans="1:65" s="2" customFormat="1" ht="49.15" customHeight="1">
      <c r="A158" s="34"/>
      <c r="B158" s="35"/>
      <c r="C158" s="145" t="s">
        <v>247</v>
      </c>
      <c r="D158" s="145" t="s">
        <v>135</v>
      </c>
      <c r="E158" s="146" t="s">
        <v>981</v>
      </c>
      <c r="F158" s="147" t="s">
        <v>982</v>
      </c>
      <c r="G158" s="148" t="s">
        <v>181</v>
      </c>
      <c r="H158" s="149">
        <v>84.521000000000001</v>
      </c>
      <c r="I158" s="150"/>
      <c r="J158" s="151">
        <f>ROUND(I158*H158,2)</f>
        <v>0</v>
      </c>
      <c r="K158" s="147" t="s">
        <v>518</v>
      </c>
      <c r="L158" s="39"/>
      <c r="M158" s="152" t="s">
        <v>28</v>
      </c>
      <c r="N158" s="153" t="s">
        <v>45</v>
      </c>
      <c r="O158" s="64"/>
      <c r="P158" s="154">
        <f>O158*H158</f>
        <v>0</v>
      </c>
      <c r="Q158" s="154">
        <v>0</v>
      </c>
      <c r="R158" s="154">
        <f>Q158*H158</f>
        <v>0</v>
      </c>
      <c r="S158" s="154">
        <v>0</v>
      </c>
      <c r="T158" s="155">
        <f>S158*H158</f>
        <v>0</v>
      </c>
      <c r="U158" s="34"/>
      <c r="V158" s="34"/>
      <c r="W158" s="34"/>
      <c r="X158" s="34"/>
      <c r="Y158" s="34"/>
      <c r="Z158" s="34"/>
      <c r="AA158" s="34"/>
      <c r="AB158" s="34"/>
      <c r="AC158" s="34"/>
      <c r="AD158" s="34"/>
      <c r="AE158" s="34"/>
      <c r="AR158" s="156" t="s">
        <v>140</v>
      </c>
      <c r="AT158" s="156" t="s">
        <v>135</v>
      </c>
      <c r="AU158" s="156" t="s">
        <v>84</v>
      </c>
      <c r="AY158" s="17" t="s">
        <v>141</v>
      </c>
      <c r="BE158" s="157">
        <f>IF(N158="základní",J158,0)</f>
        <v>0</v>
      </c>
      <c r="BF158" s="157">
        <f>IF(N158="snížená",J158,0)</f>
        <v>0</v>
      </c>
      <c r="BG158" s="157">
        <f>IF(N158="zákl. přenesená",J158,0)</f>
        <v>0</v>
      </c>
      <c r="BH158" s="157">
        <f>IF(N158="sníž. přenesená",J158,0)</f>
        <v>0</v>
      </c>
      <c r="BI158" s="157">
        <f>IF(N158="nulová",J158,0)</f>
        <v>0</v>
      </c>
      <c r="BJ158" s="17" t="s">
        <v>82</v>
      </c>
      <c r="BK158" s="157">
        <f>ROUND(I158*H158,2)</f>
        <v>0</v>
      </c>
      <c r="BL158" s="17" t="s">
        <v>140</v>
      </c>
      <c r="BM158" s="156" t="s">
        <v>242</v>
      </c>
    </row>
    <row r="159" spans="1:65" s="2" customFormat="1" ht="11.25">
      <c r="A159" s="34"/>
      <c r="B159" s="35"/>
      <c r="C159" s="36"/>
      <c r="D159" s="239" t="s">
        <v>519</v>
      </c>
      <c r="E159" s="36"/>
      <c r="F159" s="240" t="s">
        <v>983</v>
      </c>
      <c r="G159" s="36"/>
      <c r="H159" s="36"/>
      <c r="I159" s="233"/>
      <c r="J159" s="36"/>
      <c r="K159" s="36"/>
      <c r="L159" s="39"/>
      <c r="M159" s="234"/>
      <c r="N159" s="235"/>
      <c r="O159" s="64"/>
      <c r="P159" s="64"/>
      <c r="Q159" s="64"/>
      <c r="R159" s="64"/>
      <c r="S159" s="64"/>
      <c r="T159" s="65"/>
      <c r="U159" s="34"/>
      <c r="V159" s="34"/>
      <c r="W159" s="34"/>
      <c r="X159" s="34"/>
      <c r="Y159" s="34"/>
      <c r="Z159" s="34"/>
      <c r="AA159" s="34"/>
      <c r="AB159" s="34"/>
      <c r="AC159" s="34"/>
      <c r="AD159" s="34"/>
      <c r="AE159" s="34"/>
      <c r="AT159" s="17" t="s">
        <v>519</v>
      </c>
      <c r="AU159" s="17" t="s">
        <v>84</v>
      </c>
    </row>
    <row r="160" spans="1:65" s="15" customFormat="1" ht="22.9" customHeight="1">
      <c r="B160" s="216"/>
      <c r="C160" s="217"/>
      <c r="D160" s="218" t="s">
        <v>73</v>
      </c>
      <c r="E160" s="230" t="s">
        <v>796</v>
      </c>
      <c r="F160" s="230" t="s">
        <v>797</v>
      </c>
      <c r="G160" s="217"/>
      <c r="H160" s="217"/>
      <c r="I160" s="220"/>
      <c r="J160" s="231">
        <f>BK160</f>
        <v>0</v>
      </c>
      <c r="K160" s="217"/>
      <c r="L160" s="222"/>
      <c r="M160" s="223"/>
      <c r="N160" s="224"/>
      <c r="O160" s="224"/>
      <c r="P160" s="225">
        <f>SUM(P161:P162)</f>
        <v>0</v>
      </c>
      <c r="Q160" s="224"/>
      <c r="R160" s="225">
        <f>SUM(R161:R162)</f>
        <v>0</v>
      </c>
      <c r="S160" s="224"/>
      <c r="T160" s="226">
        <f>SUM(T161:T162)</f>
        <v>0</v>
      </c>
      <c r="AR160" s="227" t="s">
        <v>82</v>
      </c>
      <c r="AT160" s="228" t="s">
        <v>73</v>
      </c>
      <c r="AU160" s="228" t="s">
        <v>82</v>
      </c>
      <c r="AY160" s="227" t="s">
        <v>141</v>
      </c>
      <c r="BK160" s="229">
        <f>SUM(BK161:BK162)</f>
        <v>0</v>
      </c>
    </row>
    <row r="161" spans="1:65" s="2" customFormat="1" ht="44.25" customHeight="1">
      <c r="A161" s="34"/>
      <c r="B161" s="35"/>
      <c r="C161" s="145" t="s">
        <v>197</v>
      </c>
      <c r="D161" s="145" t="s">
        <v>135</v>
      </c>
      <c r="E161" s="146" t="s">
        <v>798</v>
      </c>
      <c r="F161" s="147" t="s">
        <v>799</v>
      </c>
      <c r="G161" s="148" t="s">
        <v>181</v>
      </c>
      <c r="H161" s="149">
        <v>82.5</v>
      </c>
      <c r="I161" s="150"/>
      <c r="J161" s="151">
        <f>ROUND(I161*H161,2)</f>
        <v>0</v>
      </c>
      <c r="K161" s="147" t="s">
        <v>518</v>
      </c>
      <c r="L161" s="39"/>
      <c r="M161" s="152" t="s">
        <v>28</v>
      </c>
      <c r="N161" s="153" t="s">
        <v>45</v>
      </c>
      <c r="O161" s="64"/>
      <c r="P161" s="154">
        <f>O161*H161</f>
        <v>0</v>
      </c>
      <c r="Q161" s="154">
        <v>0</v>
      </c>
      <c r="R161" s="154">
        <f>Q161*H161</f>
        <v>0</v>
      </c>
      <c r="S161" s="154">
        <v>0</v>
      </c>
      <c r="T161" s="155">
        <f>S161*H161</f>
        <v>0</v>
      </c>
      <c r="U161" s="34"/>
      <c r="V161" s="34"/>
      <c r="W161" s="34"/>
      <c r="X161" s="34"/>
      <c r="Y161" s="34"/>
      <c r="Z161" s="34"/>
      <c r="AA161" s="34"/>
      <c r="AB161" s="34"/>
      <c r="AC161" s="34"/>
      <c r="AD161" s="34"/>
      <c r="AE161" s="34"/>
      <c r="AR161" s="156" t="s">
        <v>140</v>
      </c>
      <c r="AT161" s="156" t="s">
        <v>135</v>
      </c>
      <c r="AU161" s="156" t="s">
        <v>84</v>
      </c>
      <c r="AY161" s="17" t="s">
        <v>141</v>
      </c>
      <c r="BE161" s="157">
        <f>IF(N161="základní",J161,0)</f>
        <v>0</v>
      </c>
      <c r="BF161" s="157">
        <f>IF(N161="snížená",J161,0)</f>
        <v>0</v>
      </c>
      <c r="BG161" s="157">
        <f>IF(N161="zákl. přenesená",J161,0)</f>
        <v>0</v>
      </c>
      <c r="BH161" s="157">
        <f>IF(N161="sníž. přenesená",J161,0)</f>
        <v>0</v>
      </c>
      <c r="BI161" s="157">
        <f>IF(N161="nulová",J161,0)</f>
        <v>0</v>
      </c>
      <c r="BJ161" s="17" t="s">
        <v>82</v>
      </c>
      <c r="BK161" s="157">
        <f>ROUND(I161*H161,2)</f>
        <v>0</v>
      </c>
      <c r="BL161" s="17" t="s">
        <v>140</v>
      </c>
      <c r="BM161" s="156" t="s">
        <v>245</v>
      </c>
    </row>
    <row r="162" spans="1:65" s="2" customFormat="1" ht="11.25">
      <c r="A162" s="34"/>
      <c r="B162" s="35"/>
      <c r="C162" s="36"/>
      <c r="D162" s="239" t="s">
        <v>519</v>
      </c>
      <c r="E162" s="36"/>
      <c r="F162" s="240" t="s">
        <v>801</v>
      </c>
      <c r="G162" s="36"/>
      <c r="H162" s="36"/>
      <c r="I162" s="233"/>
      <c r="J162" s="36"/>
      <c r="K162" s="36"/>
      <c r="L162" s="39"/>
      <c r="M162" s="246"/>
      <c r="N162" s="247"/>
      <c r="O162" s="243"/>
      <c r="P162" s="243"/>
      <c r="Q162" s="243"/>
      <c r="R162" s="243"/>
      <c r="S162" s="243"/>
      <c r="T162" s="248"/>
      <c r="U162" s="34"/>
      <c r="V162" s="34"/>
      <c r="W162" s="34"/>
      <c r="X162" s="34"/>
      <c r="Y162" s="34"/>
      <c r="Z162" s="34"/>
      <c r="AA162" s="34"/>
      <c r="AB162" s="34"/>
      <c r="AC162" s="34"/>
      <c r="AD162" s="34"/>
      <c r="AE162" s="34"/>
      <c r="AT162" s="17" t="s">
        <v>519</v>
      </c>
      <c r="AU162" s="17" t="s">
        <v>84</v>
      </c>
    </row>
    <row r="163" spans="1:65" s="2" customFormat="1" ht="6.95" customHeight="1">
      <c r="A163" s="34"/>
      <c r="B163" s="47"/>
      <c r="C163" s="48"/>
      <c r="D163" s="48"/>
      <c r="E163" s="48"/>
      <c r="F163" s="48"/>
      <c r="G163" s="48"/>
      <c r="H163" s="48"/>
      <c r="I163" s="48"/>
      <c r="J163" s="48"/>
      <c r="K163" s="48"/>
      <c r="L163" s="39"/>
      <c r="M163" s="34"/>
      <c r="O163" s="34"/>
      <c r="P163" s="34"/>
      <c r="Q163" s="34"/>
      <c r="R163" s="34"/>
      <c r="S163" s="34"/>
      <c r="T163" s="34"/>
      <c r="U163" s="34"/>
      <c r="V163" s="34"/>
      <c r="W163" s="34"/>
      <c r="X163" s="34"/>
      <c r="Y163" s="34"/>
      <c r="Z163" s="34"/>
      <c r="AA163" s="34"/>
      <c r="AB163" s="34"/>
      <c r="AC163" s="34"/>
      <c r="AD163" s="34"/>
      <c r="AE163" s="34"/>
    </row>
  </sheetData>
  <sheetProtection algorithmName="SHA-512" hashValue="JT373y+FstKCvncUJF6rLUM/OO+yPdzhPTsW5ESKlm3ZwC7goRzj5nvY8kDniyQ4xnMJkvtiIE+Fs30yOL2ipw==" saltValue="MfYvoIKIezu0zF0vaVEFyvdj1xRNv6Sn0fGleMfv10qalIaulEF70rmn2xQuGDWb0enomLThfFWQKBLYEUtbyA==" spinCount="100000" sheet="1" objects="1" scenarios="1" formatColumns="0" formatRows="0" autoFilter="0"/>
  <autoFilter ref="C84:K162"/>
  <mergeCells count="9">
    <mergeCell ref="E50:H50"/>
    <mergeCell ref="E75:H75"/>
    <mergeCell ref="E77:H77"/>
    <mergeCell ref="L2:V2"/>
    <mergeCell ref="E7:H7"/>
    <mergeCell ref="E9:H9"/>
    <mergeCell ref="E18:H18"/>
    <mergeCell ref="E27:H27"/>
    <mergeCell ref="E48:H48"/>
  </mergeCells>
  <hyperlinks>
    <hyperlink ref="F89" r:id="rId1"/>
    <hyperlink ref="F94" r:id="rId2"/>
    <hyperlink ref="F96" r:id="rId3"/>
    <hyperlink ref="F98" r:id="rId4"/>
    <hyperlink ref="F100" r:id="rId5"/>
    <hyperlink ref="F102" r:id="rId6"/>
    <hyperlink ref="F104" r:id="rId7"/>
    <hyperlink ref="F111" r:id="rId8"/>
    <hyperlink ref="F118" r:id="rId9"/>
    <hyperlink ref="F120" r:id="rId10"/>
    <hyperlink ref="F125" r:id="rId11"/>
    <hyperlink ref="F127" r:id="rId12"/>
    <hyperlink ref="F135" r:id="rId13"/>
    <hyperlink ref="F138" r:id="rId14"/>
    <hyperlink ref="F142" r:id="rId15"/>
    <hyperlink ref="F144" r:id="rId16"/>
    <hyperlink ref="F151" r:id="rId17"/>
    <hyperlink ref="F153" r:id="rId18"/>
    <hyperlink ref="F157" r:id="rId19"/>
    <hyperlink ref="F159" r:id="rId20"/>
    <hyperlink ref="F162" r:id="rId2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24</vt:i4>
      </vt:variant>
    </vt:vector>
  </HeadingPairs>
  <TitlesOfParts>
    <vt:vector size="36" baseType="lpstr">
      <vt:lpstr>Rekapitulace zakázky</vt:lpstr>
      <vt:lpstr>SO 01 - Železniční svršek</vt:lpstr>
      <vt:lpstr>SO 1.1 - Úprava GPK v pře...</vt:lpstr>
      <vt:lpstr>SO 02 - Oprava konstrukce...</vt:lpstr>
      <vt:lpstr>SO 03.1.1 - Most v km 100...</vt:lpstr>
      <vt:lpstr>SO 03.1.2 - Most v km 100...</vt:lpstr>
      <vt:lpstr>SO 03.2.1 - Most v km 100...</vt:lpstr>
      <vt:lpstr>SO 03.2.2 - Most v km 100...</vt:lpstr>
      <vt:lpstr>SO 03.3.1 - Propustek v k...</vt:lpstr>
      <vt:lpstr>SO 03.3.2 - Propustek v k...</vt:lpstr>
      <vt:lpstr>MO - Materiál objednatele...</vt:lpstr>
      <vt:lpstr>VON - Vedlejší a ostatní ...</vt:lpstr>
      <vt:lpstr>'MO - Materiál objednatele...'!Názvy_tisku</vt:lpstr>
      <vt:lpstr>'Rekapitulace zakázky'!Názvy_tisku</vt:lpstr>
      <vt:lpstr>'SO 01 - Železniční svršek'!Názvy_tisku</vt:lpstr>
      <vt:lpstr>'SO 02 - Oprava konstrukce...'!Názvy_tisku</vt:lpstr>
      <vt:lpstr>'SO 03.1.1 - Most v km 100...'!Názvy_tisku</vt:lpstr>
      <vt:lpstr>'SO 03.1.2 - Most v km 100...'!Názvy_tisku</vt:lpstr>
      <vt:lpstr>'SO 03.2.1 - Most v km 100...'!Názvy_tisku</vt:lpstr>
      <vt:lpstr>'SO 03.2.2 - Most v km 100...'!Názvy_tisku</vt:lpstr>
      <vt:lpstr>'SO 03.3.1 - Propustek v k...'!Názvy_tisku</vt:lpstr>
      <vt:lpstr>'SO 03.3.2 - Propustek v k...'!Názvy_tisku</vt:lpstr>
      <vt:lpstr>'SO 1.1 - Úprava GPK v pře...'!Názvy_tisku</vt:lpstr>
      <vt:lpstr>'VON - Vedlejší a ostatní ...'!Názvy_tisku</vt:lpstr>
      <vt:lpstr>'MO - Materiál objednatele...'!Oblast_tisku</vt:lpstr>
      <vt:lpstr>'Rekapitulace zakázky'!Oblast_tisku</vt:lpstr>
      <vt:lpstr>'SO 01 - Železniční svršek'!Oblast_tisku</vt:lpstr>
      <vt:lpstr>'SO 02 - Oprava konstrukce...'!Oblast_tisku</vt:lpstr>
      <vt:lpstr>'SO 03.1.1 - Most v km 100...'!Oblast_tisku</vt:lpstr>
      <vt:lpstr>'SO 03.1.2 - Most v km 100...'!Oblast_tisku</vt:lpstr>
      <vt:lpstr>'SO 03.2.1 - Most v km 100...'!Oblast_tisku</vt:lpstr>
      <vt:lpstr>'SO 03.2.2 - Most v km 100...'!Oblast_tisku</vt:lpstr>
      <vt:lpstr>'SO 03.3.1 - Propustek v k...'!Oblast_tisku</vt:lpstr>
      <vt:lpstr>'SO 03.3.2 - Propustek v k...'!Oblast_tisku</vt:lpstr>
      <vt:lpstr>'SO 1.1 - Úprava GPK v pře...'!Oblast_tisku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Zaplatílek Radek, Ing.</dc:creator>
  <cp:lastModifiedBy>Krumlová Nikola</cp:lastModifiedBy>
  <dcterms:created xsi:type="dcterms:W3CDTF">2023-03-01T05:09:31Z</dcterms:created>
  <dcterms:modified xsi:type="dcterms:W3CDTF">2023-03-01T09:39:02Z</dcterms:modified>
</cp:coreProperties>
</file>